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Operating" sheetId="2" r:id="rId2"/>
    <sheet name="Sections &amp; deals" sheetId="3" r:id="rId3"/>
    <sheet name="Population &amp; noncash" sheetId="4" r:id="rId4"/>
    <sheet name="Controls &amp; release" sheetId="5" r:id="rId5"/>
  </sheets>
  <definedNames>
    <definedName name="_xlnm.Print_Area" localSheetId="4">'Controls &amp; release'!$A$1:$D$22</definedName>
    <definedName name="_xlnm.Print_Area" localSheetId="1">Operating!$A$1:$H$22</definedName>
    <definedName name="_xlnm.Print_Area" localSheetId="3">'Population &amp; noncash'!$A$1:$H$24</definedName>
    <definedName name="_xlnm.Print_Area" localSheetId="0">'Read me'!$A$1:$B$18</definedName>
    <definedName name="_xlnm.Print_Area" localSheetId="2">'Sections &amp; deals'!$A$1:$H$25</definedName>
  </definedNames>
  <calcPr calcId="124519" fullCalcOnLoad="1"/>
</workbook>
</file>

<file path=xl/sharedStrings.xml><?xml version="1.0" encoding="utf-8"?>
<sst xmlns="http://schemas.openxmlformats.org/spreadsheetml/2006/main" count="131" uniqueCount="109">
  <si>
    <t>Harbor · deals, financing, and noncash activity</t>
  </si>
  <si>
    <t>START HERE  ·  Evidence → statement sections → population → release</t>
  </si>
  <si>
    <t>Purpose</t>
  </si>
  <si>
    <t>Change yellow supplied inputs, inspect the sage formula cells, and resolve every control before interpretation.</t>
  </si>
  <si>
    <t>Units</t>
  </si>
  <si>
    <t>Whole US dollars for a fictional teaching scenario.</t>
  </si>
  <si>
    <t>Sign convention</t>
  </si>
  <si>
    <t>Receipts and payments are entered as positive magnitudes; section effects and adjustments are signed.</t>
  </si>
  <si>
    <t>Supplied judgments</t>
  </si>
  <si>
    <t>Population, classification, gross/net presentation, deal, restriction, and exchange-rate conclusions are inputs.</t>
  </si>
  <si>
    <t>Boundary</t>
  </si>
  <si>
    <t>The workbook recomputes arithmetic. It cannot infer transactions, interpret contracts, select policy or rates, assess liquidity, or authorize release.</t>
  </si>
  <si>
    <t>Authored source</t>
  </si>
  <si>
    <t>content/examples/advanced-statement-of-cash-flows-and-liquidity-controls/harbor-acquisition-disposal-debt-and-noncash.md</t>
  </si>
  <si>
    <t>Generator</t>
  </si>
  <si>
    <t>scripts/quantitative/build_spreadsheets.py</t>
  </si>
  <si>
    <t>Workbook path</t>
  </si>
  <si>
    <t>1 · Build direct and indirect operating cash flow →</t>
  </si>
  <si>
    <t>2 · Reconcile investing, financing, and deal cash →</t>
  </si>
  <si>
    <t>3 · Tie locations, currency, transfers, and noncash →</t>
  </si>
  <si>
    <t>4 · Evaluate independent release assertions →</t>
  </si>
  <si>
    <t>One operating subtotal · two presentations</t>
  </si>
  <si>
    <t>Yellow = supplied cash or accrual input  ·  Sage = formula  ·  Green = control</t>
  </si>
  <si>
    <t>Direct class</t>
  </si>
  <si>
    <t>Receipt</t>
  </si>
  <si>
    <t>Payment</t>
  </si>
  <si>
    <t>Customer And Other Receipts</t>
  </si>
  <si>
    <t>Supplier Employee Interest And Tax Payments</t>
  </si>
  <si>
    <t>Direct operating cash flow</t>
  </si>
  <si>
    <t>Indirect cause</t>
  </si>
  <si>
    <t>Signed adjustment</t>
  </si>
  <si>
    <t>Review</t>
  </si>
  <si>
    <t>Net Income</t>
  </si>
  <si>
    <t>Noncash And Timing Adjustments</t>
  </si>
  <si>
    <t>Indirect operating cash flow</t>
  </si>
  <si>
    <t>Direct minus indirect</t>
  </si>
  <si>
    <t>Agreement is necessary, not sufficient. Both schedules may share a population omission, classification error, or unsupported net presentation. Never force agreement with an unexplained plug.</t>
  </si>
  <si>
    <t>Investing, financing, and deal cash</t>
  </si>
  <si>
    <t>Cash consideration and proceeds stay distinct from noncash terms and gains</t>
  </si>
  <si>
    <t>Investing component</t>
  </si>
  <si>
    <t>Cash amount</t>
  </si>
  <si>
    <t>Statement effect</t>
  </si>
  <si>
    <t>Evidence</t>
  </si>
  <si>
    <t>Capital Expenditures</t>
  </si>
  <si>
    <t>Harbor Acquisition · consideration</t>
  </si>
  <si>
    <t>Coastal Disposal · proceeds</t>
  </si>
  <si>
    <t>Net investing cash flow</t>
  </si>
  <si>
    <t>Financing component</t>
  </si>
  <si>
    <t>Signed cash</t>
  </si>
  <si>
    <t>Gross Borrowing Proceeds</t>
  </si>
  <si>
    <t>Gross Principal Repayments</t>
  </si>
  <si>
    <t>Dividends And Award Withholding</t>
  </si>
  <si>
    <t>Net financing cash flow</t>
  </si>
  <si>
    <t>Operating cash flow</t>
  </si>
  <si>
    <t>Investing cash flow</t>
  </si>
  <si>
    <t>Financing cash flow</t>
  </si>
  <si>
    <t>Net change before exchange effect</t>
  </si>
  <si>
    <t>Reconcile cash to closing statements and instrument rollforwards. Total consideration, assumed liabilities, gains, carrying values, and net account changes are not substitutes for cash evidence.</t>
  </si>
  <si>
    <t>Cash population and noncash boundary</t>
  </si>
  <si>
    <t>Locations tie independently · Internal transfers net to zero · Noncash stays out</t>
  </si>
  <si>
    <t>Population component</t>
  </si>
  <si>
    <t>Beginning</t>
  </si>
  <si>
    <t>Ending</t>
  </si>
  <si>
    <t>Cash</t>
  </si>
  <si>
    <t>Cash equivalents</t>
  </si>
  <si>
    <t>Restricted cash</t>
  </si>
  <si>
    <t>Combined population</t>
  </si>
  <si>
    <t>Exchange-rate effect</t>
  </si>
  <si>
    <t>Expected ending population</t>
  </si>
  <si>
    <t>Population difference</t>
  </si>
  <si>
    <t>Internal transfer</t>
  </si>
  <si>
    <t>Signed amount</t>
  </si>
  <si>
    <t>Control</t>
  </si>
  <si>
    <t>Transfer sum</t>
  </si>
  <si>
    <t>Noncash event</t>
  </si>
  <si>
    <t>Amount</t>
  </si>
  <si>
    <t>Disclosure</t>
  </si>
  <si>
    <t>Stock Consideration</t>
  </si>
  <si>
    <t>Exclude from sections</t>
  </si>
  <si>
    <t>Equipment Acquired By Note</t>
  </si>
  <si>
    <t>Lease Commencement</t>
  </si>
  <si>
    <t>Total noncash activity</t>
  </si>
  <si>
    <t>Independent controls and release</t>
  </si>
  <si>
    <t>Arithmetic can pass while evidence or authorization still stops release</t>
  </si>
  <si>
    <t>Arithmetic control</t>
  </si>
  <si>
    <t>Status</t>
  </si>
  <si>
    <t>Owner</t>
  </si>
  <si>
    <t>Direct equals indirect</t>
  </si>
  <si>
    <t>Controller</t>
  </si>
  <si>
    <t>Necessary, not sufficient</t>
  </si>
  <si>
    <t>Population rollforward</t>
  </si>
  <si>
    <t>Treasury</t>
  </si>
  <si>
    <t>Internal transfers eliminate</t>
  </si>
  <si>
    <t>Professional assertion</t>
  </si>
  <si>
    <t>Evidence or stop</t>
  </si>
  <si>
    <t>Population and ownership</t>
  </si>
  <si>
    <t>Unresolved</t>
  </si>
  <si>
    <t>Treasury / legal</t>
  </si>
  <si>
    <t>Attach evidence and disposition</t>
  </si>
  <si>
    <t>Classification and gross/net</t>
  </si>
  <si>
    <t>Technical accounting</t>
  </si>
  <si>
    <t>Translation and rates</t>
  </si>
  <si>
    <t>Consolidation</t>
  </si>
  <si>
    <t>Disclosure and digital facts</t>
  </si>
  <si>
    <t>SEC reporting</t>
  </si>
  <si>
    <t>Analytics and communication</t>
  </si>
  <si>
    <t>Investor relations</t>
  </si>
  <si>
    <t>Final authorization</t>
  </si>
  <si>
    <t>A green arithmetic control does not establish population, classification, rate selection, disclosure compliance, liquidity, audit response, or authorization. Rerun affected controls after every substantive change.</t>
  </si>
</sst>
</file>

<file path=xl/styles.xml><?xml version="1.0" encoding="utf-8"?>
<styleSheet xmlns="http://schemas.openxmlformats.org/spreadsheetml/2006/main">
  <numFmts count="1">
    <numFmt numFmtId="164" formatCode="$#,##0;[Red]($#,##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sz val="8.5"/>
      <color rgb="FF5B6D68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center"/>
    </xf>
    <xf numFmtId="164" fontId="3" fillId="8" borderId="6" xfId="0" applyNumberFormat="1" applyFont="1" applyFill="1" applyBorder="1" applyAlignment="1">
      <alignment horizontal="right"/>
    </xf>
    <xf numFmtId="164" fontId="4" fillId="9" borderId="2" xfId="0" applyNumberFormat="1" applyFont="1" applyFill="1" applyBorder="1" applyAlignment="1">
      <alignment horizontal="right"/>
    </xf>
    <xf numFmtId="0" fontId="6" fillId="10" borderId="7" xfId="0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4" fillId="7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7"/>
  <sheetViews>
    <sheetView showGridLines="0" tabSelected="1" zoomScale="95" zoomScaleNormal="95" workbookViewId="0"/>
  </sheetViews>
  <sheetFormatPr defaultRowHeight="15"/>
  <cols>
    <col min="1" max="1" width="26.7109375" customWidth="1"/>
    <col min="2" max="2" width="82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30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42" customHeight="1">
      <c r="A7" s="3" t="s">
        <v>8</v>
      </c>
      <c r="B7" s="4" t="s">
        <v>9</v>
      </c>
    </row>
    <row r="8" spans="1:2" ht="42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0" spans="1:2" ht="30" customHeight="1">
      <c r="A10" s="3" t="s">
        <v>14</v>
      </c>
      <c r="B10" s="4" t="s">
        <v>15</v>
      </c>
    </row>
    <row r="14" spans="1:2">
      <c r="A14" s="3" t="s">
        <v>16</v>
      </c>
      <c r="B14" s="5" t="s">
        <v>17</v>
      </c>
    </row>
    <row r="15" spans="1:2">
      <c r="B15" s="5" t="s">
        <v>18</v>
      </c>
    </row>
    <row r="16" spans="1:2">
      <c r="B16" s="5" t="s">
        <v>19</v>
      </c>
    </row>
    <row r="17" spans="2:2">
      <c r="B17" s="5" t="s">
        <v>20</v>
      </c>
    </row>
  </sheetData>
  <mergeCells count="2">
    <mergeCell ref="A1:B1"/>
    <mergeCell ref="A2:B2"/>
  </mergeCells>
  <hyperlinks>
    <hyperlink ref="B14" location="'Operating'!A1" display="1 · Build direct and indirect operating cash flow →"/>
    <hyperlink ref="B15" location="'Sections &amp; deals'!A1" display="2 · Reconcile investing, financing, and deal cash →"/>
    <hyperlink ref="B16" location="'Population &amp; noncash'!A1" display="3 · Tie locations, currency, transfers, and noncash →"/>
    <hyperlink ref="B17" location="'Controls &amp; release'!A1" display="4 · Evaluate independent release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H21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3" width="18.7109375" customWidth="1"/>
    <col min="4" max="4" width="4.7109375" customWidth="1"/>
    <col min="5" max="5" width="34.7109375" customWidth="1"/>
    <col min="6" max="8" width="18.7109375" customWidth="1"/>
  </cols>
  <sheetData>
    <row r="1" spans="1:8" ht="30" customHeight="1">
      <c r="A1" s="1" t="s">
        <v>21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22</v>
      </c>
      <c r="B2" s="2"/>
      <c r="C2" s="2"/>
      <c r="D2" s="2"/>
      <c r="E2" s="2"/>
      <c r="F2" s="2"/>
      <c r="G2" s="2"/>
      <c r="H2" s="2"/>
    </row>
    <row r="4" spans="1:8">
      <c r="A4" s="6" t="s">
        <v>23</v>
      </c>
      <c r="B4" s="6" t="s">
        <v>24</v>
      </c>
      <c r="C4" s="6" t="s">
        <v>25</v>
      </c>
      <c r="E4" s="6" t="s">
        <v>29</v>
      </c>
      <c r="F4" s="6" t="s">
        <v>30</v>
      </c>
      <c r="G4" s="6" t="s">
        <v>31</v>
      </c>
    </row>
    <row r="5" spans="1:8">
      <c r="A5" s="7" t="s">
        <v>26</v>
      </c>
      <c r="B5" s="8">
        <v>500000</v>
      </c>
      <c r="C5" s="8">
        <v>0</v>
      </c>
      <c r="E5" s="7" t="s">
        <v>32</v>
      </c>
      <c r="F5" s="8">
        <v>70000</v>
      </c>
    </row>
    <row r="6" spans="1:8">
      <c r="A6" s="7" t="s">
        <v>27</v>
      </c>
      <c r="B6" s="8">
        <v>0</v>
      </c>
      <c r="C6" s="8">
        <v>400000</v>
      </c>
      <c r="E6" s="7" t="s">
        <v>33</v>
      </c>
      <c r="F6" s="8">
        <v>30000</v>
      </c>
    </row>
    <row r="7" spans="1:8">
      <c r="A7" s="7"/>
      <c r="B7" s="8">
        <v>0</v>
      </c>
      <c r="C7" s="8">
        <v>0</v>
      </c>
      <c r="E7" s="7"/>
      <c r="F7" s="8">
        <v>0</v>
      </c>
    </row>
    <row r="8" spans="1:8">
      <c r="A8" s="7"/>
      <c r="B8" s="8">
        <v>0</v>
      </c>
      <c r="C8" s="8">
        <v>0</v>
      </c>
      <c r="E8" s="7"/>
      <c r="F8" s="8">
        <v>0</v>
      </c>
    </row>
    <row r="9" spans="1:8">
      <c r="A9" s="7"/>
      <c r="B9" s="8">
        <v>0</v>
      </c>
      <c r="C9" s="8">
        <v>0</v>
      </c>
      <c r="E9" s="7"/>
      <c r="F9" s="8">
        <v>0</v>
      </c>
    </row>
    <row r="10" spans="1:8">
      <c r="A10" s="7"/>
      <c r="B10" s="8">
        <v>0</v>
      </c>
      <c r="C10" s="8">
        <v>0</v>
      </c>
      <c r="E10" s="7"/>
      <c r="F10" s="8">
        <v>0</v>
      </c>
    </row>
    <row r="11" spans="1:8">
      <c r="A11" s="7"/>
      <c r="B11" s="8">
        <v>0</v>
      </c>
      <c r="C11" s="8">
        <v>0</v>
      </c>
      <c r="E11" s="7"/>
      <c r="F11" s="8">
        <v>0</v>
      </c>
    </row>
    <row r="12" spans="1:8">
      <c r="A12" s="7"/>
      <c r="B12" s="8">
        <v>0</v>
      </c>
      <c r="C12" s="8">
        <v>0</v>
      </c>
      <c r="E12" s="7"/>
      <c r="F12" s="8">
        <v>0</v>
      </c>
    </row>
    <row r="14" spans="1:8">
      <c r="A14" s="9" t="s">
        <v>28</v>
      </c>
      <c r="B14" s="10">
        <f>SUM(B5:B12)-SUM(C5:C12)</f>
        <v>100000.0</v>
      </c>
      <c r="E14" s="9" t="s">
        <v>34</v>
      </c>
      <c r="F14" s="10">
        <f>SUM(F5:F12)</f>
        <v>100000.0</v>
      </c>
    </row>
    <row r="16" spans="1:8">
      <c r="E16" s="9" t="s">
        <v>35</v>
      </c>
      <c r="F16" s="11">
        <f>B14-F14</f>
        <v>0</v>
      </c>
      <c r="H16" s="12" t="str">
        <f>IF(ABS(F16)&lt;0.01,"PASS","CHECK")</f>
        <v>PASS</v>
      </c>
    </row>
    <row r="18" spans="1:8">
      <c r="A18" s="13" t="s">
        <v>36</v>
      </c>
      <c r="B18" s="13"/>
      <c r="C18" s="13"/>
      <c r="D18" s="13"/>
      <c r="E18" s="13"/>
      <c r="F18" s="13"/>
      <c r="G18" s="13"/>
      <c r="H18" s="13"/>
    </row>
    <row r="19" spans="1:8">
      <c r="A19" s="13"/>
      <c r="B19" s="13"/>
      <c r="C19" s="13"/>
      <c r="D19" s="13"/>
      <c r="E19" s="13"/>
      <c r="F19" s="13"/>
      <c r="G19" s="13"/>
      <c r="H19" s="13"/>
    </row>
    <row r="20" spans="1:8">
      <c r="A20" s="13"/>
      <c r="B20" s="13"/>
      <c r="C20" s="13"/>
      <c r="D20" s="13"/>
      <c r="E20" s="13"/>
      <c r="F20" s="13"/>
      <c r="G20" s="13"/>
      <c r="H20" s="13"/>
    </row>
    <row r="21" spans="1:8">
      <c r="A21" s="13"/>
      <c r="B21" s="13"/>
      <c r="C21" s="13"/>
      <c r="D21" s="13"/>
      <c r="E21" s="13"/>
      <c r="F21" s="13"/>
      <c r="G21" s="13"/>
      <c r="H21" s="13"/>
    </row>
  </sheetData>
  <sheetProtection sheet="1" objects="1" scenarios="1"/>
  <mergeCells count="3">
    <mergeCell ref="A1:H1"/>
    <mergeCell ref="A2:H2"/>
    <mergeCell ref="A18:H21"/>
  </mergeCells>
  <conditionalFormatting sqref="H16">
    <cfRule type="containsText" dxfId="0" priority="1" operator="containsText" text="PASS">
      <formula>NOT(ISERROR(SEARCH("PASS",H16)))</formula>
    </cfRule>
    <cfRule type="containsText" dxfId="1" priority="2" operator="containsText" text="CHECK">
      <formula>NOT(ISERROR(SEARCH("CHECK",H16)))</formula>
    </cfRule>
  </conditionalFormatting>
  <dataValidations count="2">
    <dataValidation type="decimal" operator="greaterThanOrEqual" allowBlank="1" showInputMessage="1" showErrorMessage="1" sqref="B5:C12">
      <formula1>0</formula1>
    </dataValidation>
    <dataValidation type="decimal" allowBlank="1" showInputMessage="1" showErrorMessage="1" sqref="F5:F12">
      <formula1>-1000000000000000.0</formula1>
      <formula2>1000000000000000.0</formula2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H22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4" width="18.7109375" customWidth="1"/>
    <col min="5" max="5" width="4.7109375" customWidth="1"/>
    <col min="6" max="8" width="24.7109375" customWidth="1"/>
  </cols>
  <sheetData>
    <row r="1" spans="1:8" ht="30" customHeight="1">
      <c r="A1" s="1" t="s">
        <v>37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38</v>
      </c>
      <c r="B2" s="2"/>
      <c r="C2" s="2"/>
      <c r="D2" s="2"/>
      <c r="E2" s="2"/>
      <c r="F2" s="2"/>
      <c r="G2" s="2"/>
      <c r="H2" s="2"/>
    </row>
    <row r="4" spans="1:8">
      <c r="A4" s="6" t="s">
        <v>39</v>
      </c>
      <c r="B4" s="6" t="s">
        <v>40</v>
      </c>
      <c r="C4" s="6" t="s">
        <v>41</v>
      </c>
      <c r="D4" s="6" t="s">
        <v>42</v>
      </c>
      <c r="F4" s="6" t="s">
        <v>47</v>
      </c>
      <c r="G4" s="6" t="s">
        <v>48</v>
      </c>
      <c r="H4" s="6" t="s">
        <v>42</v>
      </c>
    </row>
    <row r="5" spans="1:8">
      <c r="A5" s="7" t="s">
        <v>43</v>
      </c>
      <c r="B5" s="8">
        <v>-200000</v>
      </c>
      <c r="C5" s="11">
        <f>B5</f>
        <v>-200000</v>
      </c>
      <c r="F5" s="7" t="s">
        <v>49</v>
      </c>
      <c r="G5" s="8">
        <v>500000</v>
      </c>
    </row>
    <row r="6" spans="1:8">
      <c r="A6" s="7" t="s">
        <v>44</v>
      </c>
      <c r="B6" s="8">
        <v>450000</v>
      </c>
      <c r="C6" s="8">
        <v>50000</v>
      </c>
      <c r="D6" s="11">
        <f>-(B6-C6)</f>
        <v>-400000</v>
      </c>
      <c r="F6" s="7" t="s">
        <v>50</v>
      </c>
      <c r="G6" s="8">
        <v>-200000</v>
      </c>
    </row>
    <row r="7" spans="1:8">
      <c r="A7" s="7" t="s">
        <v>45</v>
      </c>
      <c r="B7" s="8">
        <v>300000</v>
      </c>
      <c r="C7" s="8">
        <v>20000</v>
      </c>
      <c r="D7" s="11">
        <f>B7-C7</f>
        <v>280000</v>
      </c>
      <c r="F7" s="7" t="s">
        <v>51</v>
      </c>
      <c r="G7" s="8">
        <v>-80000</v>
      </c>
    </row>
    <row r="14" spans="1:8">
      <c r="A14" s="9" t="s">
        <v>46</v>
      </c>
      <c r="B14" s="10">
        <f>C5+D6+D7</f>
        <v>-320000.0</v>
      </c>
      <c r="F14" s="9" t="s">
        <v>52</v>
      </c>
      <c r="G14" s="10">
        <f>SUM(G5,G6,G7)</f>
        <v>220000.0</v>
      </c>
    </row>
    <row r="17" spans="1:8">
      <c r="A17" s="7" t="s">
        <v>53</v>
      </c>
      <c r="B17" s="11">
        <f>'Operating'!B14</f>
        <v>100000.0</v>
      </c>
      <c r="F17" s="13" t="s">
        <v>57</v>
      </c>
      <c r="G17" s="13"/>
      <c r="H17" s="13"/>
    </row>
    <row r="18" spans="1:8">
      <c r="A18" s="7" t="s">
        <v>54</v>
      </c>
      <c r="B18" s="11">
        <f>B14</f>
        <v>-320000.0</v>
      </c>
      <c r="F18" s="13"/>
      <c r="G18" s="13"/>
      <c r="H18" s="13"/>
    </row>
    <row r="19" spans="1:8">
      <c r="A19" s="7" t="s">
        <v>55</v>
      </c>
      <c r="B19" s="11">
        <f>G14</f>
        <v>220000.0</v>
      </c>
      <c r="F19" s="13"/>
      <c r="G19" s="13"/>
      <c r="H19" s="13"/>
    </row>
    <row r="20" spans="1:8">
      <c r="A20" s="9" t="s">
        <v>56</v>
      </c>
      <c r="B20" s="10">
        <f>SUM(B17:B19)</f>
        <v>0.0</v>
      </c>
      <c r="F20" s="13"/>
      <c r="G20" s="13"/>
      <c r="H20" s="13"/>
    </row>
    <row r="21" spans="1:8">
      <c r="F21" s="13"/>
      <c r="G21" s="13"/>
      <c r="H21" s="13"/>
    </row>
    <row r="22" spans="1:8">
      <c r="F22" s="13"/>
      <c r="G22" s="13"/>
      <c r="H22" s="13"/>
    </row>
  </sheetData>
  <sheetProtection sheet="1" objects="1" scenarios="1"/>
  <mergeCells count="3">
    <mergeCell ref="A1:H1"/>
    <mergeCell ref="A2:H2"/>
    <mergeCell ref="F17:H22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H19"/>
  <sheetViews>
    <sheetView showGridLines="0" zoomScale="95" zoomScaleNormal="95" workbookViewId="0"/>
  </sheetViews>
  <sheetFormatPr defaultRowHeight="15"/>
  <cols>
    <col min="1" max="1" width="36.7109375" customWidth="1"/>
    <col min="2" max="4" width="18.7109375" customWidth="1"/>
    <col min="5" max="5" width="4.7109375" customWidth="1"/>
    <col min="6" max="8" width="30.7109375" customWidth="1"/>
  </cols>
  <sheetData>
    <row r="1" spans="1:8" ht="30" customHeight="1">
      <c r="A1" s="1" t="s">
        <v>58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59</v>
      </c>
      <c r="B2" s="2"/>
      <c r="C2" s="2"/>
      <c r="D2" s="2"/>
      <c r="E2" s="2"/>
      <c r="F2" s="2"/>
      <c r="G2" s="2"/>
      <c r="H2" s="2"/>
    </row>
    <row r="4" spans="1:8">
      <c r="A4" s="6" t="s">
        <v>60</v>
      </c>
      <c r="B4" s="6" t="s">
        <v>61</v>
      </c>
      <c r="C4" s="6" t="s">
        <v>62</v>
      </c>
      <c r="D4" s="6" t="s">
        <v>42</v>
      </c>
      <c r="F4" s="6" t="s">
        <v>70</v>
      </c>
      <c r="G4" s="6" t="s">
        <v>71</v>
      </c>
      <c r="H4" s="6" t="s">
        <v>72</v>
      </c>
    </row>
    <row r="5" spans="1:8">
      <c r="A5" s="7" t="s">
        <v>63</v>
      </c>
      <c r="B5" s="8">
        <v>850000</v>
      </c>
      <c r="C5" s="8">
        <v>840000</v>
      </c>
    </row>
    <row r="6" spans="1:8">
      <c r="A6" s="7" t="s">
        <v>64</v>
      </c>
      <c r="B6" s="8">
        <v>100000</v>
      </c>
      <c r="C6" s="8">
        <v>110000</v>
      </c>
    </row>
    <row r="7" spans="1:8">
      <c r="A7" s="7" t="s">
        <v>65</v>
      </c>
      <c r="B7" s="8">
        <v>50000</v>
      </c>
      <c r="C7" s="8">
        <v>50000</v>
      </c>
    </row>
    <row r="8" spans="1:8">
      <c r="A8" s="9" t="s">
        <v>66</v>
      </c>
      <c r="B8" s="10">
        <f>SUM(B5:B7)</f>
        <v>1000000.0</v>
      </c>
      <c r="C8" s="10">
        <f>SUM(C5:C7)</f>
        <v>1000000.0</v>
      </c>
    </row>
    <row r="9" spans="1:8">
      <c r="F9" s="9" t="s">
        <v>73</v>
      </c>
      <c r="G9" s="10">
        <f>SUM(0)</f>
        <v>0</v>
      </c>
      <c r="H9" s="12" t="str">
        <f>IF(ABS(G9)&lt;0.01,"PASS","CHECK")</f>
        <v>PASS</v>
      </c>
    </row>
    <row r="10" spans="1:8">
      <c r="A10" s="7" t="s">
        <v>56</v>
      </c>
      <c r="B10" s="11">
        <f>'Sections &amp; deals'!B20</f>
        <v>0.0</v>
      </c>
    </row>
    <row r="11" spans="1:8">
      <c r="A11" s="7" t="s">
        <v>67</v>
      </c>
      <c r="B11" s="8">
        <v>0</v>
      </c>
    </row>
    <row r="12" spans="1:8">
      <c r="A12" s="9" t="s">
        <v>68</v>
      </c>
      <c r="B12" s="10">
        <f>B8+B10+B11</f>
        <v>1000000.0</v>
      </c>
      <c r="F12" s="6" t="s">
        <v>74</v>
      </c>
      <c r="G12" s="6" t="s">
        <v>75</v>
      </c>
      <c r="H12" s="6" t="s">
        <v>76</v>
      </c>
    </row>
    <row r="13" spans="1:8">
      <c r="A13" s="9" t="s">
        <v>69</v>
      </c>
      <c r="B13" s="11">
        <f>B12-C8</f>
        <v>0</v>
      </c>
      <c r="D13" s="12" t="str">
        <f>IF(ABS(B13)&lt;0.01,"PASS","CHECK")</f>
        <v>PASS</v>
      </c>
      <c r="F13" s="7" t="s">
        <v>77</v>
      </c>
      <c r="G13" s="8">
        <v>150000</v>
      </c>
      <c r="H13" s="7" t="s">
        <v>78</v>
      </c>
    </row>
    <row r="14" spans="1:8">
      <c r="F14" s="7" t="s">
        <v>79</v>
      </c>
      <c r="G14" s="8">
        <v>90000</v>
      </c>
      <c r="H14" s="7" t="s">
        <v>78</v>
      </c>
    </row>
    <row r="15" spans="1:8">
      <c r="F15" s="7" t="s">
        <v>80</v>
      </c>
      <c r="G15" s="8">
        <v>60000</v>
      </c>
      <c r="H15" s="7" t="s">
        <v>78</v>
      </c>
    </row>
    <row r="19" spans="6:7">
      <c r="F19" s="9" t="s">
        <v>81</v>
      </c>
      <c r="G19" s="10">
        <f>SUM(G13,G14,G15)</f>
        <v>300000.0</v>
      </c>
    </row>
  </sheetData>
  <sheetProtection sheet="1" objects="1" scenarios="1"/>
  <mergeCells count="2">
    <mergeCell ref="A1:H1"/>
    <mergeCell ref="A2:H2"/>
  </mergeCells>
  <conditionalFormatting sqref="D13">
    <cfRule type="containsText" dxfId="0" priority="1" operator="containsText" text="PASS">
      <formula>NOT(ISERROR(SEARCH("PASS",D13)))</formula>
    </cfRule>
    <cfRule type="containsText" dxfId="1" priority="2" operator="containsText" text="CHECK">
      <formula>NOT(ISERROR(SEARCH("CHECK",D13)))</formula>
    </cfRule>
  </conditionalFormatting>
  <conditionalFormatting sqref="H9">
    <cfRule type="containsText" dxfId="0" priority="3" operator="containsText" text="PASS">
      <formula>NOT(ISERROR(SEARCH("PASS",H9)))</formula>
    </cfRule>
    <cfRule type="containsText" dxfId="1" priority="4" operator="containsText" text="CHECK">
      <formula>NOT(ISERROR(SEARCH("CHECK",H9)))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2"/>
  <sheetViews>
    <sheetView showGridLines="0" zoomScale="95" zoomScaleNormal="95" workbookViewId="0"/>
  </sheetViews>
  <sheetFormatPr defaultRowHeight="15"/>
  <cols>
    <col min="1" max="1" width="42.7109375" customWidth="1"/>
    <col min="2" max="2" width="18.7109375" customWidth="1"/>
    <col min="3" max="4" width="28.7109375" customWidth="1"/>
  </cols>
  <sheetData>
    <row r="1" spans="1:4" ht="30" customHeight="1">
      <c r="A1" s="1" t="s">
        <v>82</v>
      </c>
      <c r="B1" s="1"/>
      <c r="C1" s="1"/>
      <c r="D1" s="1"/>
    </row>
    <row r="2" spans="1:4" ht="21" customHeight="1">
      <c r="A2" s="2" t="s">
        <v>83</v>
      </c>
      <c r="B2" s="2"/>
      <c r="C2" s="2"/>
      <c r="D2" s="2"/>
    </row>
    <row r="4" spans="1:4">
      <c r="A4" s="6" t="s">
        <v>84</v>
      </c>
      <c r="B4" s="6" t="s">
        <v>85</v>
      </c>
      <c r="C4" s="6" t="s">
        <v>86</v>
      </c>
      <c r="D4" s="6" t="s">
        <v>10</v>
      </c>
    </row>
    <row r="5" spans="1:4">
      <c r="A5" s="7" t="s">
        <v>87</v>
      </c>
      <c r="B5" s="12" t="str">
        <f>'Operating'!H16</f>
        <v>PASS</v>
      </c>
      <c r="C5" s="7" t="s">
        <v>88</v>
      </c>
      <c r="D5" s="13" t="s">
        <v>89</v>
      </c>
    </row>
    <row r="6" spans="1:4">
      <c r="A6" s="7" t="s">
        <v>90</v>
      </c>
      <c r="B6" s="12" t="str">
        <f>'Population &amp; noncash'!D13</f>
        <v>PASS</v>
      </c>
      <c r="C6" s="7" t="s">
        <v>91</v>
      </c>
      <c r="D6" s="13" t="s">
        <v>89</v>
      </c>
    </row>
    <row r="7" spans="1:4">
      <c r="A7" s="7" t="s">
        <v>92</v>
      </c>
      <c r="B7" s="12" t="str">
        <f>'Population &amp; noncash'!H9</f>
        <v>PASS</v>
      </c>
      <c r="C7" s="7" t="s">
        <v>91</v>
      </c>
      <c r="D7" s="13" t="s">
        <v>89</v>
      </c>
    </row>
    <row r="10" spans="1:4">
      <c r="A10" s="6" t="s">
        <v>93</v>
      </c>
      <c r="B10" s="6" t="s">
        <v>85</v>
      </c>
      <c r="C10" s="6" t="s">
        <v>86</v>
      </c>
      <c r="D10" s="6" t="s">
        <v>94</v>
      </c>
    </row>
    <row r="11" spans="1:4">
      <c r="A11" s="7" t="s">
        <v>95</v>
      </c>
      <c r="B11" s="14" t="s">
        <v>96</v>
      </c>
      <c r="C11" s="7" t="s">
        <v>97</v>
      </c>
      <c r="D11" s="13" t="s">
        <v>98</v>
      </c>
    </row>
    <row r="12" spans="1:4">
      <c r="A12" s="7" t="s">
        <v>99</v>
      </c>
      <c r="B12" s="14" t="s">
        <v>96</v>
      </c>
      <c r="C12" s="7" t="s">
        <v>100</v>
      </c>
      <c r="D12" s="13" t="s">
        <v>98</v>
      </c>
    </row>
    <row r="13" spans="1:4">
      <c r="A13" s="7" t="s">
        <v>101</v>
      </c>
      <c r="B13" s="14" t="s">
        <v>96</v>
      </c>
      <c r="C13" s="7" t="s">
        <v>102</v>
      </c>
      <c r="D13" s="13" t="s">
        <v>98</v>
      </c>
    </row>
    <row r="14" spans="1:4">
      <c r="A14" s="7" t="s">
        <v>103</v>
      </c>
      <c r="B14" s="14" t="s">
        <v>96</v>
      </c>
      <c r="C14" s="7" t="s">
        <v>104</v>
      </c>
      <c r="D14" s="13" t="s">
        <v>98</v>
      </c>
    </row>
    <row r="15" spans="1:4">
      <c r="A15" s="7" t="s">
        <v>105</v>
      </c>
      <c r="B15" s="14" t="s">
        <v>96</v>
      </c>
      <c r="C15" s="7" t="s">
        <v>106</v>
      </c>
      <c r="D15" s="13" t="s">
        <v>98</v>
      </c>
    </row>
    <row r="16" spans="1:4">
      <c r="A16" s="7" t="s">
        <v>107</v>
      </c>
      <c r="B16" s="14" t="s">
        <v>96</v>
      </c>
      <c r="C16" s="7" t="s">
        <v>88</v>
      </c>
      <c r="D16" s="13" t="s">
        <v>98</v>
      </c>
    </row>
    <row r="19" spans="1:4">
      <c r="A19" s="13" t="s">
        <v>108</v>
      </c>
      <c r="B19" s="13"/>
      <c r="C19" s="13"/>
      <c r="D19" s="13"/>
    </row>
    <row r="20" spans="1:4">
      <c r="A20" s="13"/>
      <c r="B20" s="13"/>
      <c r="C20" s="13"/>
      <c r="D20" s="13"/>
    </row>
    <row r="21" spans="1:4">
      <c r="A21" s="13"/>
      <c r="B21" s="13"/>
      <c r="C21" s="13"/>
      <c r="D21" s="13"/>
    </row>
    <row r="22" spans="1:4">
      <c r="A22" s="13"/>
      <c r="B22" s="13"/>
      <c r="C22" s="13"/>
      <c r="D22" s="13"/>
    </row>
  </sheetData>
  <sheetProtection sheet="1" objects="1" scenarios="1"/>
  <mergeCells count="3">
    <mergeCell ref="A1:D1"/>
    <mergeCell ref="A2:D2"/>
    <mergeCell ref="A19:D22"/>
  </mergeCells>
  <conditionalFormatting sqref="B5:B7">
    <cfRule type="containsText" dxfId="0" priority="1" operator="containsText" text="PASS">
      <formula>NOT(ISERROR(SEARCH("PASS",B5)))</formula>
    </cfRule>
    <cfRule type="containsText" dxfId="1" priority="2" operator="containsText" text="CHECK">
      <formula>NOT(ISERROR(SEARCH("CHECK",B5)))</formula>
    </cfRule>
  </conditionalFormatting>
  <dataValidations count="1">
    <dataValidation type="list" allowBlank="1" showInputMessage="1" showErrorMessage="1" sqref="B11:B16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Operating</vt:lpstr>
      <vt:lpstr>Sections &amp; deals</vt:lpstr>
      <vt:lpstr>Population &amp; noncash</vt:lpstr>
      <vt:lpstr>Controls &amp; release</vt:lpstr>
      <vt:lpstr>'Controls &amp; release'!Print_Area</vt:lpstr>
      <vt:lpstr>Operating!Print_Area</vt:lpstr>
      <vt:lpstr>'Population &amp; noncash'!Print_Area</vt:lpstr>
      <vt:lpstr>'Read me'!Print_Area</vt:lpstr>
      <vt:lpstr>'Sections &amp; deals'!Print_Area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advanced statement-of-cash-flows close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