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Note schedules" sheetId="2" r:id="rId2"/>
    <sheet name="Exit &amp; boundaries" sheetId="3" r:id="rId3"/>
  </sheets>
  <definedNames>
    <definedName name="_xlnm.Print_Area" localSheetId="2">'Exit &amp; boundaries'!$A$1:$E$27</definedName>
    <definedName name="_xlnm.Print_Area" localSheetId="1">'Note schedules'!$A$1:$F$28</definedName>
    <definedName name="_xlnm.Print_Area" localSheetId="0">'Read me'!$A$1:$B$17</definedName>
    <definedName name="_xlnm.Print_Titles" localSheetId="1">'Note schedules'!$1:$3</definedName>
  </definedNames>
  <calcPr calcId="124519" fullCalcOnLoad="1"/>
</workbook>
</file>

<file path=xl/sharedStrings.xml><?xml version="1.0" encoding="utf-8"?>
<sst xmlns="http://schemas.openxmlformats.org/spreadsheetml/2006/main" count="99" uniqueCount="89">
  <si>
    <t>Note patterns and early retirement</t>
  </si>
  <si>
    <t>START HERE  ·  Cash pattern → effective interest → exit route → boundaries</t>
  </si>
  <si>
    <t>Purpose</t>
  </si>
  <si>
    <t>Compare zero-coupon and level-payment schedules, then trace a supplied extinguishment consequence.</t>
  </si>
  <si>
    <t>Cutoff</t>
  </si>
  <si>
    <t>Between-date accrued interest remains separately reconcilable from debt basis.</t>
  </si>
  <si>
    <t>Standards clock</t>
  </si>
  <si>
    <t>The FASB debt-exchanges project was paused in March 2026; project materials are not current GAAP.</t>
  </si>
  <si>
    <t>Boundary</t>
  </si>
  <si>
    <t>The workbook cannot decide modification versus extinguishment, establish valuation, qualify an election, classify debt, or approve disclosure.</t>
  </si>
  <si>
    <t>Source record</t>
  </si>
  <si>
    <t>EX:debt-issuance-effective-interest-and-extinguishment/cedar-trail-note-and-early-retirement</t>
  </si>
  <si>
    <t>Workbook path</t>
  </si>
  <si>
    <t>1 · Compare cash and carrying patterns →</t>
  </si>
  <si>
    <t>2 · Inspect retirement and release controls →</t>
  </si>
  <si>
    <t>Two cash patterns, one effective-interest principle</t>
  </si>
  <si>
    <t>Zero coupon: no interim cash  ·  Installment: payment = interest + principal</t>
  </si>
  <si>
    <t>Zero-coupon input</t>
  </si>
  <si>
    <t>Value</t>
  </si>
  <si>
    <t>Role</t>
  </si>
  <si>
    <t>Maturity amount</t>
  </si>
  <si>
    <t>Annual market yield</t>
  </si>
  <si>
    <t>Annual periods</t>
  </si>
  <si>
    <t>Issue price</t>
  </si>
  <si>
    <t>Year</t>
  </si>
  <si>
    <t>Opening</t>
  </si>
  <si>
    <t>Cash interest</t>
  </si>
  <si>
    <t>Interest expense</t>
  </si>
  <si>
    <t>Carrying increase</t>
  </si>
  <si>
    <t>Ending</t>
  </si>
  <si>
    <t>Zero-coupon maturity tie</t>
  </si>
  <si>
    <t>Installment-note input</t>
  </si>
  <si>
    <t>Opening principal</t>
  </si>
  <si>
    <t>Annual rate</t>
  </si>
  <si>
    <t>Equal annual payment</t>
  </si>
  <si>
    <t>Cash payment</t>
  </si>
  <si>
    <t>Interest</t>
  </si>
  <si>
    <t>Principal reduction</t>
  </si>
  <si>
    <t>Installment maturity tie</t>
  </si>
  <si>
    <t>Supplied extinguishment and reporting boundaries</t>
  </si>
  <si>
    <t>Route first  ·  Reconstruct basis  ·  Compare consideration  ·  Preserve open judgments</t>
  </si>
  <si>
    <t>Extinguishment input</t>
  </si>
  <si>
    <t>Amount</t>
  </si>
  <si>
    <t>Meaning</t>
  </si>
  <si>
    <t>Owner</t>
  </si>
  <si>
    <t>Status</t>
  </si>
  <si>
    <t>Net carrying amount removed</t>
  </si>
  <si>
    <t>Old liability immediately before retirement</t>
  </si>
  <si>
    <t>Debt accounting</t>
  </si>
  <si>
    <t>Supplied</t>
  </si>
  <si>
    <t>Reacquisition consideration</t>
  </si>
  <si>
    <t>Attributable settlement cash</t>
  </si>
  <si>
    <t>Treasury + accounting</t>
  </si>
  <si>
    <t>Loss on extinguishment</t>
  </si>
  <si>
    <t>Gain on extinguishment</t>
  </si>
  <si>
    <t>Exit identity</t>
  </si>
  <si>
    <t>Separate control lane</t>
  </si>
  <si>
    <t>Required evidence</t>
  </si>
  <si>
    <t>Workbook result</t>
  </si>
  <si>
    <t>Release owner</t>
  </si>
  <si>
    <t>Stop condition</t>
  </si>
  <si>
    <t>Modification vs. extinguishment</t>
  </si>
  <si>
    <t>Current-guidance memo and complete terms</t>
  </si>
  <si>
    <t>Not decided</t>
  </si>
  <si>
    <t>Technical accounting</t>
  </si>
  <si>
    <t>Missing conclusion or fee</t>
  </si>
  <si>
    <t>Accrued interest cutoff</t>
  </si>
  <si>
    <t>Dates and supported time convention</t>
  </si>
  <si>
    <t>Not combined with basis</t>
  </si>
  <si>
    <t>Close owner</t>
  </si>
  <si>
    <t>Incomplete cutoff</t>
  </si>
  <si>
    <t>Fair value option</t>
  </si>
  <si>
    <t>Eligibility, permitted election, valuation</t>
  </si>
  <si>
    <t>Not elected here</t>
  </si>
  <si>
    <t>Controller + valuation</t>
  </si>
  <si>
    <t>Missing approval</t>
  </si>
  <si>
    <t>Contractual maturities</t>
  </si>
  <si>
    <t>Principal by due date plus basis bridge</t>
  </si>
  <si>
    <t>Not carrying amount</t>
  </si>
  <si>
    <t>Reporting</t>
  </si>
  <si>
    <t>Principal does not tie</t>
  </si>
  <si>
    <t>Current classification</t>
  </si>
  <si>
    <t>Maturity, covenant, waiver, issuance facts</t>
  </si>
  <si>
    <t>Incomplete chronology</t>
  </si>
  <si>
    <t>Current Topic 470 and dated project status</t>
  </si>
  <si>
    <t>Project paused</t>
  </si>
  <si>
    <t>Policy owner</t>
  </si>
  <si>
    <t>Proposal treated as GAAP</t>
  </si>
  <si>
    <t>A green exit identity confirms only the supplied $12,600 arithmetic. It does not establish the transaction route, legal effect, fair value, option eligibility, classification, maturity disclosure, or standards conclusion.</t>
  </si>
</sst>
</file>

<file path=xl/styles.xml><?xml version="1.0" encoding="utf-8"?>
<styleSheet xmlns="http://schemas.openxmlformats.org/spreadsheetml/2006/main">
  <numFmts count="3">
    <numFmt numFmtId="164" formatCode="$#,##0.00;[Red]($#,##0.00);&quot;—&quot;"/>
    <numFmt numFmtId="165" formatCode="0.0%;[Red](0.0%);&quot;—&quot;"/>
    <numFmt numFmtId="166" formatCode="0;[Red](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b/>
      <sz val="9"/>
      <color rgb="FF254B47"/>
      <name val="Aptos"/>
      <family val="2"/>
    </font>
    <font>
      <sz val="8.5"/>
      <color rgb="FF5B6D68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164" fontId="3" fillId="8" borderId="6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164" fontId="4" fillId="9" borderId="2" xfId="0" applyNumberFormat="1" applyFont="1" applyFill="1" applyBorder="1" applyAlignment="1">
      <alignment horizontal="right"/>
    </xf>
    <xf numFmtId="0" fontId="6" fillId="10" borderId="7" xfId="0" applyFont="1" applyFill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4" fillId="7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2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8" customHeight="1">
      <c r="A4" s="3" t="s">
        <v>2</v>
      </c>
      <c r="B4" s="4" t="s">
        <v>3</v>
      </c>
    </row>
    <row r="5" spans="1:2" ht="32" customHeight="1">
      <c r="A5" s="3" t="s">
        <v>4</v>
      </c>
      <c r="B5" s="4" t="s">
        <v>5</v>
      </c>
    </row>
    <row r="6" spans="1:2" ht="48" customHeight="1">
      <c r="A6" s="3" t="s">
        <v>6</v>
      </c>
      <c r="B6" s="4" t="s">
        <v>7</v>
      </c>
    </row>
    <row r="7" spans="1:2" ht="48" customHeight="1">
      <c r="A7" s="3" t="s">
        <v>8</v>
      </c>
      <c r="B7" s="4" t="s">
        <v>9</v>
      </c>
    </row>
    <row r="8" spans="1:2" ht="32" customHeight="1">
      <c r="A8" s="3" t="s">
        <v>10</v>
      </c>
      <c r="B8" s="4" t="s">
        <v>11</v>
      </c>
    </row>
    <row r="14" spans="1:2">
      <c r="A14" s="3" t="s">
        <v>12</v>
      </c>
      <c r="B14" s="5" t="s">
        <v>13</v>
      </c>
    </row>
    <row r="15" spans="1:2">
      <c r="B15" s="5" t="s">
        <v>14</v>
      </c>
    </row>
  </sheetData>
  <mergeCells count="2">
    <mergeCell ref="A1:B1"/>
    <mergeCell ref="A2:B2"/>
  </mergeCells>
  <hyperlinks>
    <hyperlink ref="B14" location="'Note schedules'!A1" display="1 · Compare cash and carrying patterns →"/>
    <hyperlink ref="B15" location="'Exit &amp; boundaries'!A1" display="2 · Inspect retirement and release control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F28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5"/>
  <cols>
    <col min="1" max="1" width="25.7109375" customWidth="1"/>
    <col min="2" max="6" width="20.7109375" customWidth="1"/>
  </cols>
  <sheetData>
    <row r="1" spans="1:6" ht="30" customHeight="1">
      <c r="A1" s="1" t="s">
        <v>15</v>
      </c>
      <c r="B1" s="1"/>
      <c r="C1" s="1"/>
      <c r="D1" s="1"/>
      <c r="E1" s="1"/>
      <c r="F1" s="1"/>
    </row>
    <row r="2" spans="1:6" ht="21" customHeight="1">
      <c r="A2" s="2" t="s">
        <v>16</v>
      </c>
      <c r="B2" s="2"/>
      <c r="C2" s="2"/>
      <c r="D2" s="2"/>
      <c r="E2" s="2"/>
      <c r="F2" s="2"/>
    </row>
    <row r="3" spans="1:6">
      <c r="A3" s="6" t="s">
        <v>17</v>
      </c>
      <c r="B3" s="6" t="s">
        <v>18</v>
      </c>
      <c r="C3" s="6" t="s">
        <v>19</v>
      </c>
      <c r="D3" s="6"/>
      <c r="E3" s="6"/>
      <c r="F3" s="6"/>
    </row>
    <row r="4" spans="1:6">
      <c r="A4" s="7" t="s">
        <v>20</v>
      </c>
      <c r="B4" s="8">
        <v>500000</v>
      </c>
    </row>
    <row r="5" spans="1:6">
      <c r="A5" s="7" t="s">
        <v>21</v>
      </c>
      <c r="B5" s="9">
        <v>0.08</v>
      </c>
    </row>
    <row r="6" spans="1:6">
      <c r="A6" s="7" t="s">
        <v>22</v>
      </c>
      <c r="B6" s="10">
        <v>3</v>
      </c>
    </row>
    <row r="7" spans="1:6">
      <c r="A7" s="7" t="s">
        <v>23</v>
      </c>
      <c r="B7" s="11">
        <f>PV(B5,B6,0,-B4,0)</f>
        <v>396916.1205100848</v>
      </c>
    </row>
    <row r="9" spans="1:6">
      <c r="A9" s="6" t="s">
        <v>24</v>
      </c>
      <c r="B9" s="6" t="s">
        <v>25</v>
      </c>
      <c r="C9" s="6" t="s">
        <v>26</v>
      </c>
      <c r="D9" s="6" t="s">
        <v>27</v>
      </c>
      <c r="E9" s="6" t="s">
        <v>28</v>
      </c>
      <c r="F9" s="6" t="s">
        <v>29</v>
      </c>
    </row>
    <row r="10" spans="1:6">
      <c r="A10" s="12">
        <v>1</v>
      </c>
      <c r="B10" s="13">
        <f>$B$7</f>
        <v>396916.1205100848</v>
      </c>
      <c r="C10" s="13">
        <v>0</v>
      </c>
      <c r="D10" s="13">
        <f>B10*$B$5</f>
        <v>31753.289640806783</v>
      </c>
      <c r="E10" s="13">
        <f>D10-C10</f>
        <v>31753.289640806783</v>
      </c>
      <c r="F10" s="13">
        <f>B10+E10</f>
        <v>428669.4101508916</v>
      </c>
    </row>
    <row r="11" spans="1:6">
      <c r="A11" s="12">
        <v>2</v>
      </c>
      <c r="B11" s="13">
        <f>F10</f>
        <v>428669.4101508916</v>
      </c>
      <c r="C11" s="13">
        <v>0</v>
      </c>
      <c r="D11" s="13">
        <f>B11*$B$5</f>
        <v>34293.55281207133</v>
      </c>
      <c r="E11" s="13">
        <f>D11-C11</f>
        <v>34293.55281207133</v>
      </c>
      <c r="F11" s="13">
        <f>B11+E11</f>
        <v>462962.9629629629</v>
      </c>
    </row>
    <row r="12" spans="1:6">
      <c r="A12" s="12">
        <v>3</v>
      </c>
      <c r="B12" s="13">
        <f>F11</f>
        <v>462962.9629629629</v>
      </c>
      <c r="C12" s="13">
        <v>0</v>
      </c>
      <c r="D12" s="13">
        <f>B12*$B$5</f>
        <v>37037.03703703704</v>
      </c>
      <c r="E12" s="13">
        <f>D12-C12</f>
        <v>37037.03703703704</v>
      </c>
      <c r="F12" s="13">
        <f>B12+E12</f>
        <v>499999.99999999994</v>
      </c>
    </row>
    <row r="14" spans="1:6">
      <c r="A14" s="14" t="s">
        <v>30</v>
      </c>
      <c r="B14" s="14" t="str">
        <f>IF(ABS(F12-B4)&lt;0.01,"PASS","CHECK")</f>
        <v>PASS</v>
      </c>
    </row>
    <row r="17" spans="1:6">
      <c r="A17" s="6" t="s">
        <v>31</v>
      </c>
      <c r="B17" s="6" t="s">
        <v>18</v>
      </c>
      <c r="C17" s="6" t="s">
        <v>19</v>
      </c>
      <c r="D17" s="6"/>
      <c r="E17" s="6"/>
      <c r="F17" s="6"/>
    </row>
    <row r="18" spans="1:6">
      <c r="A18" s="7" t="s">
        <v>32</v>
      </c>
      <c r="B18" s="8">
        <v>300000</v>
      </c>
    </row>
    <row r="19" spans="1:6">
      <c r="A19" s="7" t="s">
        <v>33</v>
      </c>
      <c r="B19" s="9">
        <v>0.07000000000000001</v>
      </c>
    </row>
    <row r="20" spans="1:6">
      <c r="A20" s="7" t="s">
        <v>22</v>
      </c>
      <c r="B20" s="10">
        <v>3</v>
      </c>
    </row>
    <row r="21" spans="1:6">
      <c r="A21" s="7" t="s">
        <v>34</v>
      </c>
      <c r="B21" s="11">
        <f>-PMT(B19,B20,B18,0,0)</f>
        <v>114315.49970450086</v>
      </c>
    </row>
    <row r="23" spans="1:6">
      <c r="A23" s="6" t="s">
        <v>24</v>
      </c>
      <c r="B23" s="6" t="s">
        <v>25</v>
      </c>
      <c r="C23" s="6" t="s">
        <v>35</v>
      </c>
      <c r="D23" s="6" t="s">
        <v>36</v>
      </c>
      <c r="E23" s="6" t="s">
        <v>37</v>
      </c>
      <c r="F23" s="6" t="s">
        <v>29</v>
      </c>
    </row>
    <row r="24" spans="1:6">
      <c r="A24" s="12">
        <v>1</v>
      </c>
      <c r="B24" s="13">
        <f>$B$18</f>
        <v>300000</v>
      </c>
      <c r="C24" s="13">
        <f>$B$21</f>
        <v>114315.49970450086</v>
      </c>
      <c r="D24" s="13">
        <f>B24*$B$19</f>
        <v>21000.000000000004</v>
      </c>
      <c r="E24" s="13">
        <f>C24-D24</f>
        <v>93315.49970450086</v>
      </c>
      <c r="F24" s="13">
        <f>B24-E24</f>
        <v>206684.50029549914</v>
      </c>
    </row>
    <row r="25" spans="1:6">
      <c r="A25" s="12">
        <v>2</v>
      </c>
      <c r="B25" s="13">
        <f>F24</f>
        <v>206684.50029549914</v>
      </c>
      <c r="C25" s="13">
        <f>$B$21</f>
        <v>114315.49970450086</v>
      </c>
      <c r="D25" s="13">
        <f>B25*$B$19</f>
        <v>14467.91502068494</v>
      </c>
      <c r="E25" s="13">
        <f>C25-D25</f>
        <v>99847.58468381592</v>
      </c>
      <c r="F25" s="13">
        <f>B25-E25</f>
        <v>106836.91561168322</v>
      </c>
    </row>
    <row r="26" spans="1:6">
      <c r="A26" s="12">
        <v>3</v>
      </c>
      <c r="B26" s="13">
        <f>F25</f>
        <v>106836.91561168322</v>
      </c>
      <c r="C26" s="13">
        <f>$B$21</f>
        <v>114315.49970450086</v>
      </c>
      <c r="D26" s="13">
        <f>B26*$B$19</f>
        <v>7478.584092817826</v>
      </c>
      <c r="E26" s="13">
        <f>C26-D26</f>
        <v>106836.91561168304</v>
      </c>
      <c r="F26" s="13">
        <f>B26-E26</f>
        <v>1.7462298274040222e-10</v>
      </c>
    </row>
    <row r="28" spans="1:6">
      <c r="A28" s="14" t="s">
        <v>38</v>
      </c>
      <c r="B28" s="14" t="str">
        <f>IF(ABS(F26)&lt;0.01,"PASS","CHECK")</f>
        <v>PASS</v>
      </c>
    </row>
  </sheetData>
  <mergeCells count="2">
    <mergeCell ref="A1:F1"/>
    <mergeCell ref="A2:F2"/>
  </mergeCells>
  <conditionalFormatting sqref="B14">
    <cfRule type="containsText" dxfId="0" priority="1" operator="containsText" text="PASS">
      <formula>NOT(ISERROR(SEARCH("PASS",B14)))</formula>
    </cfRule>
    <cfRule type="containsText" dxfId="1" priority="2" operator="containsText" text="CHECK">
      <formula>NOT(ISERROR(SEARCH("CHECK",B14)))</formula>
    </cfRule>
  </conditionalFormatting>
  <conditionalFormatting sqref="B28">
    <cfRule type="containsText" dxfId="0" priority="3" operator="containsText" text="PASS">
      <formula>NOT(ISERROR(SEARCH("PASS",B28)))</formula>
    </cfRule>
    <cfRule type="containsText" dxfId="1" priority="4" operator="containsText" text="CHECK">
      <formula>NOT(ISERROR(SEARCH("CHECK",B28)))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E25"/>
  <sheetViews>
    <sheetView showGridLines="0" zoomScale="95" zoomScaleNormal="95" workbookViewId="0"/>
  </sheetViews>
  <sheetFormatPr defaultRowHeight="15"/>
  <cols>
    <col min="1" max="1" width="36.7109375" customWidth="1"/>
    <col min="2" max="2" width="22.7109375" customWidth="1"/>
    <col min="3" max="5" width="34.7109375" customWidth="1"/>
  </cols>
  <sheetData>
    <row r="1" spans="1:5" ht="30" customHeight="1">
      <c r="A1" s="1" t="s">
        <v>39</v>
      </c>
      <c r="B1" s="1"/>
      <c r="C1" s="1"/>
      <c r="D1" s="1"/>
      <c r="E1" s="1"/>
    </row>
    <row r="2" spans="1:5" ht="21" customHeight="1">
      <c r="A2" s="2" t="s">
        <v>40</v>
      </c>
      <c r="B2" s="2"/>
      <c r="C2" s="2"/>
      <c r="D2" s="2"/>
      <c r="E2" s="2"/>
    </row>
    <row r="3" spans="1:5">
      <c r="A3" s="6" t="s">
        <v>41</v>
      </c>
      <c r="B3" s="6" t="s">
        <v>42</v>
      </c>
      <c r="C3" s="6" t="s">
        <v>43</v>
      </c>
      <c r="D3" s="6" t="s">
        <v>44</v>
      </c>
      <c r="E3" s="6" t="s">
        <v>45</v>
      </c>
    </row>
    <row r="4" spans="1:5">
      <c r="A4" s="7" t="s">
        <v>46</v>
      </c>
      <c r="B4" s="8">
        <v>612400</v>
      </c>
      <c r="C4" s="15" t="s">
        <v>47</v>
      </c>
      <c r="D4" s="15" t="s">
        <v>48</v>
      </c>
      <c r="E4" s="16" t="s">
        <v>49</v>
      </c>
    </row>
    <row r="5" spans="1:5">
      <c r="A5" s="7" t="s">
        <v>50</v>
      </c>
      <c r="B5" s="8">
        <v>625000</v>
      </c>
      <c r="C5" s="15" t="s">
        <v>51</v>
      </c>
      <c r="D5" s="15" t="s">
        <v>52</v>
      </c>
      <c r="E5" s="16" t="s">
        <v>49</v>
      </c>
    </row>
    <row r="6" spans="1:5">
      <c r="A6" s="7" t="s">
        <v>53</v>
      </c>
      <c r="B6" s="11">
        <f>MAX(B5-B4,0)</f>
        <v>12600.0</v>
      </c>
    </row>
    <row r="7" spans="1:5">
      <c r="A7" s="7" t="s">
        <v>54</v>
      </c>
      <c r="B7" s="13">
        <f>MAX(B4-B5,0)</f>
        <v>0.0</v>
      </c>
    </row>
    <row r="9" spans="1:5">
      <c r="A9" s="14" t="s">
        <v>55</v>
      </c>
      <c r="B9" s="14" t="str">
        <f>IF(ABS(B4+B6-B7-B5)&lt;0.01,"PASS","CHECK")</f>
        <v>PASS</v>
      </c>
    </row>
    <row r="12" spans="1:5">
      <c r="A12" s="6" t="s">
        <v>56</v>
      </c>
      <c r="B12" s="6" t="s">
        <v>57</v>
      </c>
      <c r="C12" s="6" t="s">
        <v>58</v>
      </c>
      <c r="D12" s="6" t="s">
        <v>59</v>
      </c>
      <c r="E12" s="6" t="s">
        <v>60</v>
      </c>
    </row>
    <row r="13" spans="1:5">
      <c r="A13" s="7" t="s">
        <v>61</v>
      </c>
      <c r="B13" s="15" t="s">
        <v>62</v>
      </c>
      <c r="C13" s="15" t="s">
        <v>63</v>
      </c>
      <c r="D13" s="15" t="s">
        <v>64</v>
      </c>
      <c r="E13" s="15" t="s">
        <v>65</v>
      </c>
    </row>
    <row r="14" spans="1:5">
      <c r="A14" s="7" t="s">
        <v>66</v>
      </c>
      <c r="B14" s="15" t="s">
        <v>67</v>
      </c>
      <c r="C14" s="15" t="s">
        <v>68</v>
      </c>
      <c r="D14" s="15" t="s">
        <v>69</v>
      </c>
      <c r="E14" s="15" t="s">
        <v>70</v>
      </c>
    </row>
    <row r="15" spans="1:5">
      <c r="A15" s="7" t="s">
        <v>71</v>
      </c>
      <c r="B15" s="15" t="s">
        <v>72</v>
      </c>
      <c r="C15" s="15" t="s">
        <v>73</v>
      </c>
      <c r="D15" s="15" t="s">
        <v>74</v>
      </c>
      <c r="E15" s="15" t="s">
        <v>75</v>
      </c>
    </row>
    <row r="16" spans="1:5">
      <c r="A16" s="7" t="s">
        <v>76</v>
      </c>
      <c r="B16" s="15" t="s">
        <v>77</v>
      </c>
      <c r="C16" s="15" t="s">
        <v>78</v>
      </c>
      <c r="D16" s="15" t="s">
        <v>79</v>
      </c>
      <c r="E16" s="15" t="s">
        <v>80</v>
      </c>
    </row>
    <row r="17" spans="1:5">
      <c r="A17" s="7" t="s">
        <v>81</v>
      </c>
      <c r="B17" s="15" t="s">
        <v>82</v>
      </c>
      <c r="C17" s="15" t="s">
        <v>63</v>
      </c>
      <c r="D17" s="15" t="s">
        <v>64</v>
      </c>
      <c r="E17" s="15" t="s">
        <v>83</v>
      </c>
    </row>
    <row r="18" spans="1:5">
      <c r="A18" s="7" t="s">
        <v>6</v>
      </c>
      <c r="B18" s="15" t="s">
        <v>84</v>
      </c>
      <c r="C18" s="15" t="s">
        <v>85</v>
      </c>
      <c r="D18" s="15" t="s">
        <v>86</v>
      </c>
      <c r="E18" s="15" t="s">
        <v>87</v>
      </c>
    </row>
    <row r="21" spans="1:5">
      <c r="A21" s="4" t="s">
        <v>88</v>
      </c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  <row r="23" spans="1:5">
      <c r="A23" s="4"/>
      <c r="B23" s="4"/>
      <c r="C23" s="4"/>
      <c r="D23" s="4"/>
      <c r="E23" s="4"/>
    </row>
    <row r="24" spans="1:5">
      <c r="A24" s="4"/>
      <c r="B24" s="4"/>
      <c r="C24" s="4"/>
      <c r="D24" s="4"/>
      <c r="E24" s="4"/>
    </row>
    <row r="25" spans="1:5">
      <c r="A25" s="4"/>
      <c r="B25" s="4"/>
      <c r="C25" s="4"/>
      <c r="D25" s="4"/>
      <c r="E25" s="4"/>
    </row>
  </sheetData>
  <mergeCells count="3">
    <mergeCell ref="A1:E1"/>
    <mergeCell ref="A2:E2"/>
    <mergeCell ref="A21:E25"/>
  </mergeCells>
  <conditionalFormatting sqref="B9">
    <cfRule type="containsText" dxfId="0" priority="1" operator="containsText" text="PASS">
      <formula>NOT(ISERROR(SEARCH("PASS",B9)))</formula>
    </cfRule>
    <cfRule type="containsText" dxfId="1" priority="2" operator="containsText" text="CHECK">
      <formula>NOT(ISERROR(SEARCH("CHECK",B9)))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Read me</vt:lpstr>
      <vt:lpstr>Note schedules</vt:lpstr>
      <vt:lpstr>Exit &amp; boundaries</vt:lpstr>
      <vt:lpstr>'Exit &amp; boundaries'!Print_Area</vt:lpstr>
      <vt:lpstr>'Note schedules'!Print_Area</vt:lpstr>
      <vt:lpstr>'Read me'!Print_Area</vt:lpstr>
      <vt:lpstr>'Note schedules'!Print_Titles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 note-pattern and debt-retirement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