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ost ledger" sheetId="2" r:id="rId2"/>
    <sheet name="Standards clock" sheetId="3" r:id="rId3"/>
    <sheet name="Hosting amortization" sheetId="4" r:id="rId4"/>
  </sheets>
  <definedNames>
    <definedName name="_xlnm.Print_Area" localSheetId="1">'Cost ledger'!$A$1:$D$28</definedName>
    <definedName name="_xlnm.Print_Area" localSheetId="3">'Hosting amortization'!$A$1:$D$16</definedName>
    <definedName name="_xlnm.Print_Area" localSheetId="0">'Read me'!$A$1:$B$16</definedName>
    <definedName name="_xlnm.Print_Area" localSheetId="2">'Standards clock'!$A$1:$E$28</definedName>
    <definedName name="_xlnm.Print_Titles" localSheetId="1">'Cost ledger'!$1:$3</definedName>
  </definedNames>
  <calcPr calcId="124519" fullCalcOnLoad="1"/>
</workbook>
</file>

<file path=xl/sharedStrings.xml><?xml version="1.0" encoding="utf-8"?>
<sst xmlns="http://schemas.openxmlformats.org/spreadsheetml/2006/main" count="131" uniqueCount="107">
  <si>
    <t>Research and software cost routing</t>
  </si>
  <si>
    <t>START HERE  ·  Purpose → authority → date → activity → destination</t>
  </si>
  <si>
    <t>Purpose</t>
  </si>
  <si>
    <t>Change yellow supplied amounts only after preserving purpose, period, adoption, arrangement, feasibility, and availability evidence.</t>
  </si>
  <si>
    <t>Boundary</t>
  </si>
  <si>
    <t>The workbook does not decide R&amp;D scope, alternative future use, software purpose, ASU adoption, cloud contract rights, feasibility, or eligibility.</t>
  </si>
  <si>
    <t>Units</t>
  </si>
  <si>
    <t>US dollars and calendar dates; all scenario facts are fictional.</t>
  </si>
  <si>
    <t>Source record</t>
  </si>
  <si>
    <t>EX:intangibles-research-software-and-goodwill/linden-peak-research-and-software</t>
  </si>
  <si>
    <t>Generator</t>
  </si>
  <si>
    <t>scripts/quantitative/build_spreadsheets.py</t>
  </si>
  <si>
    <t>Workbook path</t>
  </si>
  <si>
    <t>1 · Route and reconcile each cost →</t>
  </si>
  <si>
    <t>2 · Keep current and pending lanes separate →</t>
  </si>
  <si>
    <t>3 · Follow the deferred cost after go-live →</t>
  </si>
  <si>
    <t>One ledger, six accounting destinations</t>
  </si>
  <si>
    <t>Yellow = supplied amount and route  ·  Sage = formula  ·  Green = control</t>
  </si>
  <si>
    <t>Cost event</t>
  </si>
  <si>
    <t>Amount</t>
  </si>
  <si>
    <t>Destination</t>
  </si>
  <si>
    <t>Evidence role</t>
  </si>
  <si>
    <t>Laboratory Payroll</t>
  </si>
  <si>
    <t>R&amp;D expense</t>
  </si>
  <si>
    <t>Ordinary internal R&amp;D</t>
  </si>
  <si>
    <t>Prototype Materials</t>
  </si>
  <si>
    <t>Consumed in R&amp;D</t>
  </si>
  <si>
    <t>Successful Patent Filing</t>
  </si>
  <si>
    <t>Finite-lived intangible</t>
  </si>
  <si>
    <t>Separate legal-right line</t>
  </si>
  <si>
    <t>Preliminary Internal Software</t>
  </si>
  <si>
    <t>Other period expense</t>
  </si>
  <si>
    <t>Current model preliminary work</t>
  </si>
  <si>
    <t>Application Development Before Uncertainty Resolution</t>
  </si>
  <si>
    <t>Internal-use software</t>
  </si>
  <si>
    <t>Current application work; pending uncertainty unresolved</t>
  </si>
  <si>
    <t>Application Development After Uncertainty Resolution</t>
  </si>
  <si>
    <t>Application work after supplied uncertainty resolution</t>
  </si>
  <si>
    <t>Internal Software Training</t>
  </si>
  <si>
    <t>Training</t>
  </si>
  <si>
    <t>Hosting Configuration</t>
  </si>
  <si>
    <t>Hosting implementation</t>
  </si>
  <si>
    <t>Qualifying supplied implementation</t>
  </si>
  <si>
    <t>Hosting Training</t>
  </si>
  <si>
    <t>Hosting Subscription</t>
  </si>
  <si>
    <t>Recurring service</t>
  </si>
  <si>
    <t>Pre Feasibility Product Work</t>
  </si>
  <si>
    <t>Before supplied July 1 threshold</t>
  </si>
  <si>
    <t>Post Feasibility Product Work</t>
  </si>
  <si>
    <t>External-use software</t>
  </si>
  <si>
    <t>July 1 to September 30</t>
  </si>
  <si>
    <t>Post Availability Maintenance</t>
  </si>
  <si>
    <t>After supplied October 1 availability</t>
  </si>
  <si>
    <t>Destination summary</t>
  </si>
  <si>
    <t>Cost ledger total</t>
  </si>
  <si>
    <t>Destination total</t>
  </si>
  <si>
    <t>Reconciliation</t>
  </si>
  <si>
    <t>Internal-use software standards clock</t>
  </si>
  <si>
    <t>Comparison is allowed  ·  One declared content lane feeds the entry</t>
  </si>
  <si>
    <t>Control</t>
  </si>
  <si>
    <t>Declared case</t>
  </si>
  <si>
    <t>Current content</t>
  </si>
  <si>
    <t>Pending content</t>
  </si>
  <si>
    <t>Annual period</t>
  </si>
  <si>
    <t>2027</t>
  </si>
  <si>
    <t>Before mandatory adoption</t>
  </si>
  <si>
    <t>After adoption or valid early adoption</t>
  </si>
  <si>
    <t>ASU 2025-06 adopted?</t>
  </si>
  <si>
    <t>No</t>
  </si>
  <si>
    <t>Use current model</t>
  </si>
  <si>
    <t>Not selected</t>
  </si>
  <si>
    <t>Capitalization architecture</t>
  </si>
  <si>
    <t>Current</t>
  </si>
  <si>
    <t>Project-stage activities</t>
  </si>
  <si>
    <t>Authorization/funding, probable completion/use, uncertainty</t>
  </si>
  <si>
    <t>Entry lane</t>
  </si>
  <si>
    <t>Current Subtopic 350-40</t>
  </si>
  <si>
    <t>Selected</t>
  </si>
  <si>
    <t>Comparison only</t>
  </si>
  <si>
    <t>Cost slice</t>
  </si>
  <si>
    <t>Current lane</t>
  </si>
  <si>
    <t>Pending lane</t>
  </si>
  <si>
    <t>Supplied comparison evidence</t>
  </si>
  <si>
    <t>Preliminary work</t>
  </si>
  <si>
    <t>Expense</t>
  </si>
  <si>
    <t>Before authorization and funding commitment</t>
  </si>
  <si>
    <t>Application work before resolution</t>
  </si>
  <si>
    <t>Significant integration uncertainty remains</t>
  </si>
  <si>
    <t>Application work after resolution</t>
  </si>
  <si>
    <t>Uncertainty resolved; completion and use probable</t>
  </si>
  <si>
    <t>Training remains a separate activity</t>
  </si>
  <si>
    <t>Current capitalized</t>
  </si>
  <si>
    <t>Pending capitalized</t>
  </si>
  <si>
    <t>Current expensed</t>
  </si>
  <si>
    <t>Pending expensed</t>
  </si>
  <si>
    <t>Lane and reconciliation check</t>
  </si>
  <si>
    <t>ASU 2025-06 is effective for annual periods beginning after December 15, 2027, including interim periods within; early adoption is permitted. The workbook does not infer adoption, transition, unit of account, unresolved development risk, or eligibility of a cost. Website, upgrades, AI training, data conversion, and cloud-delivery scope need separate facts.</t>
  </si>
  <si>
    <t>Deferred hosting implementation cost</t>
  </si>
  <si>
    <t>Separate subsequent-period illustration  ·  Full precision before display</t>
  </si>
  <si>
    <t>Deferred implementation cost</t>
  </si>
  <si>
    <t>Hosting term (months)</t>
  </si>
  <si>
    <t>Months in period</t>
  </si>
  <si>
    <t>Straight-line schedule</t>
  </si>
  <si>
    <t>Monthly amortization</t>
  </si>
  <si>
    <t>Period expense</t>
  </si>
  <si>
    <t>Ending deferred balance</t>
  </si>
  <si>
    <t>This schedule assumes January 1 readiness, a 36-month hosting term, no qualifying renewal period, and straight-line recognition. It does not change the 2027 cost-routing entry.</t>
  </si>
</sst>
</file>

<file path=xl/styles.xml><?xml version="1.0" encoding="utf-8"?>
<styleSheet xmlns="http://schemas.openxmlformats.org/spreadsheetml/2006/main">
  <numFmts count="2">
    <numFmt numFmtId="164" formatCode="$#,##0.00;[Red]($#,##0.00);&quot;—&quot;"/>
    <numFmt numFmtId="165" formatCode="0;[Red](0);&quot;—&quot;"/>
  </numFmts>
  <fonts count="9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FFFFFF"/>
      <name val="Aptos"/>
      <family val="2"/>
    </font>
    <font>
      <b/>
      <sz val="9"/>
      <color rgb="FF254B4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315F59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0" fontId="7" fillId="8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/>
    </xf>
    <xf numFmtId="164" fontId="4" fillId="9" borderId="2" xfId="0" applyNumberFormat="1" applyFont="1" applyFill="1" applyBorder="1" applyAlignment="1">
      <alignment horizontal="right"/>
    </xf>
    <xf numFmtId="164" fontId="3" fillId="10" borderId="6" xfId="0" applyNumberFormat="1" applyFont="1" applyFill="1" applyBorder="1" applyAlignment="1">
      <alignment horizontal="right"/>
    </xf>
    <xf numFmtId="0" fontId="8" fillId="11" borderId="7" xfId="0" applyFont="1" applyFill="1" applyBorder="1" applyAlignment="1">
      <alignment horizontal="left"/>
    </xf>
    <xf numFmtId="165" fontId="4" fillId="7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workbookViewId="0"/>
  </sheetViews>
  <sheetFormatPr defaultRowHeight="15"/>
  <cols>
    <col min="1" max="1" width="25.7109375" customWidth="1"/>
    <col min="2" max="2" width="80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6" customHeight="1">
      <c r="A4" s="3" t="s">
        <v>2</v>
      </c>
      <c r="B4" s="4" t="s">
        <v>3</v>
      </c>
    </row>
    <row r="5" spans="1:2" ht="46" customHeight="1">
      <c r="A5" s="3" t="s">
        <v>4</v>
      </c>
      <c r="B5" s="4" t="s">
        <v>5</v>
      </c>
    </row>
    <row r="6" spans="1:2" ht="32" customHeight="1">
      <c r="A6" s="3" t="s">
        <v>6</v>
      </c>
      <c r="B6" s="4" t="s">
        <v>7</v>
      </c>
    </row>
    <row r="7" spans="1:2" ht="32" customHeight="1">
      <c r="A7" s="3" t="s">
        <v>8</v>
      </c>
      <c r="B7" s="4" t="s">
        <v>9</v>
      </c>
    </row>
    <row r="8" spans="1:2" ht="32" customHeight="1">
      <c r="A8" s="3" t="s">
        <v>10</v>
      </c>
      <c r="B8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  <row r="15" spans="1:2">
      <c r="B15" s="5" t="s">
        <v>15</v>
      </c>
    </row>
  </sheetData>
  <mergeCells count="2">
    <mergeCell ref="A1:B1"/>
    <mergeCell ref="A2:B2"/>
  </mergeCells>
  <hyperlinks>
    <hyperlink ref="B13" location="'Cost ledger'!A1" display="1 · Route and reconcile each cost →"/>
    <hyperlink ref="B14" location="'Standards clock'!A1" display="2 · Keep current and pending lanes separate →"/>
    <hyperlink ref="B15" location="'Hosting amortization'!A1" display="3 · Follow the deferred cost after go-live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8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8.7109375" customWidth="1"/>
    <col min="2" max="2" width="18.7109375" customWidth="1"/>
    <col min="3" max="3" width="35.7109375" customWidth="1"/>
    <col min="4" max="4" width="25.7109375" customWidth="1"/>
  </cols>
  <sheetData>
    <row r="1" spans="1:4" ht="30" customHeight="1">
      <c r="A1" s="1" t="s">
        <v>16</v>
      </c>
      <c r="B1" s="1"/>
      <c r="C1" s="1"/>
      <c r="D1" s="1"/>
    </row>
    <row r="2" spans="1:4" ht="21" customHeight="1">
      <c r="A2" s="2" t="s">
        <v>17</v>
      </c>
      <c r="B2" s="2"/>
      <c r="C2" s="2"/>
      <c r="D2" s="2"/>
    </row>
    <row r="3" spans="1:4">
      <c r="A3" s="6" t="s">
        <v>18</v>
      </c>
      <c r="B3" s="6" t="s">
        <v>19</v>
      </c>
      <c r="C3" s="6" t="s">
        <v>20</v>
      </c>
      <c r="D3" s="6" t="s">
        <v>21</v>
      </c>
    </row>
    <row r="4" spans="1:4">
      <c r="A4" s="7" t="s">
        <v>22</v>
      </c>
      <c r="B4" s="8">
        <v>240000</v>
      </c>
      <c r="C4" s="9" t="s">
        <v>23</v>
      </c>
      <c r="D4" s="10" t="s">
        <v>24</v>
      </c>
    </row>
    <row r="5" spans="1:4">
      <c r="A5" s="7" t="s">
        <v>25</v>
      </c>
      <c r="B5" s="8">
        <v>60000</v>
      </c>
      <c r="C5" s="9" t="s">
        <v>23</v>
      </c>
      <c r="D5" s="10" t="s">
        <v>26</v>
      </c>
    </row>
    <row r="6" spans="1:4">
      <c r="A6" s="7" t="s">
        <v>27</v>
      </c>
      <c r="B6" s="8">
        <v>18000</v>
      </c>
      <c r="C6" s="9" t="s">
        <v>28</v>
      </c>
      <c r="D6" s="10" t="s">
        <v>29</v>
      </c>
    </row>
    <row r="7" spans="1:4">
      <c r="A7" s="7" t="s">
        <v>30</v>
      </c>
      <c r="B7" s="8">
        <v>45000</v>
      </c>
      <c r="C7" s="9" t="s">
        <v>31</v>
      </c>
      <c r="D7" s="10" t="s">
        <v>32</v>
      </c>
    </row>
    <row r="8" spans="1:4">
      <c r="A8" s="7" t="s">
        <v>33</v>
      </c>
      <c r="B8" s="8">
        <v>60000</v>
      </c>
      <c r="C8" s="9" t="s">
        <v>34</v>
      </c>
      <c r="D8" s="10" t="s">
        <v>35</v>
      </c>
    </row>
    <row r="9" spans="1:4">
      <c r="A9" s="7" t="s">
        <v>36</v>
      </c>
      <c r="B9" s="8">
        <v>120000</v>
      </c>
      <c r="C9" s="9" t="s">
        <v>34</v>
      </c>
      <c r="D9" s="10" t="s">
        <v>37</v>
      </c>
    </row>
    <row r="10" spans="1:4">
      <c r="A10" s="7" t="s">
        <v>38</v>
      </c>
      <c r="B10" s="8">
        <v>30000</v>
      </c>
      <c r="C10" s="9" t="s">
        <v>31</v>
      </c>
      <c r="D10" s="10" t="s">
        <v>39</v>
      </c>
    </row>
    <row r="11" spans="1:4">
      <c r="A11" s="7" t="s">
        <v>40</v>
      </c>
      <c r="B11" s="8">
        <v>80000</v>
      </c>
      <c r="C11" s="9" t="s">
        <v>41</v>
      </c>
      <c r="D11" s="10" t="s">
        <v>42</v>
      </c>
    </row>
    <row r="12" spans="1:4">
      <c r="A12" s="7" t="s">
        <v>43</v>
      </c>
      <c r="B12" s="8">
        <v>20000</v>
      </c>
      <c r="C12" s="9" t="s">
        <v>31</v>
      </c>
      <c r="D12" s="10" t="s">
        <v>39</v>
      </c>
    </row>
    <row r="13" spans="1:4">
      <c r="A13" s="7" t="s">
        <v>44</v>
      </c>
      <c r="B13" s="8">
        <v>90000</v>
      </c>
      <c r="C13" s="9" t="s">
        <v>31</v>
      </c>
      <c r="D13" s="10" t="s">
        <v>45</v>
      </c>
    </row>
    <row r="14" spans="1:4">
      <c r="A14" s="7" t="s">
        <v>46</v>
      </c>
      <c r="B14" s="8">
        <v>200000</v>
      </c>
      <c r="C14" s="9" t="s">
        <v>23</v>
      </c>
      <c r="D14" s="10" t="s">
        <v>47</v>
      </c>
    </row>
    <row r="15" spans="1:4">
      <c r="A15" s="7" t="s">
        <v>48</v>
      </c>
      <c r="B15" s="8">
        <v>150000</v>
      </c>
      <c r="C15" s="9" t="s">
        <v>49</v>
      </c>
      <c r="D15" s="10" t="s">
        <v>50</v>
      </c>
    </row>
    <row r="16" spans="1:4">
      <c r="A16" s="7" t="s">
        <v>51</v>
      </c>
      <c r="B16" s="8">
        <v>30000</v>
      </c>
      <c r="C16" s="9" t="s">
        <v>31</v>
      </c>
      <c r="D16" s="10" t="s">
        <v>52</v>
      </c>
    </row>
    <row r="18" spans="1:4">
      <c r="A18" s="11" t="s">
        <v>53</v>
      </c>
      <c r="B18" s="11"/>
      <c r="C18" s="11"/>
      <c r="D18" s="11"/>
    </row>
    <row r="19" spans="1:4">
      <c r="A19" s="12" t="s">
        <v>23</v>
      </c>
      <c r="B19" s="13">
        <f>SUMIF($C$4:$C$16,A19,$B$4:$B$16)</f>
        <v>500000.0</v>
      </c>
    </row>
    <row r="20" spans="1:4">
      <c r="A20" s="12" t="s">
        <v>31</v>
      </c>
      <c r="B20" s="13">
        <f>SUMIF($C$4:$C$16,A20,$B$4:$B$16)</f>
        <v>215000.0</v>
      </c>
    </row>
    <row r="21" spans="1:4">
      <c r="A21" s="12" t="s">
        <v>28</v>
      </c>
      <c r="B21" s="13">
        <f>SUMIF($C$4:$C$16,A21,$B$4:$B$16)</f>
        <v>18000.0</v>
      </c>
    </row>
    <row r="22" spans="1:4">
      <c r="A22" s="12" t="s">
        <v>34</v>
      </c>
      <c r="B22" s="13">
        <f>SUMIF($C$4:$C$16,A22,$B$4:$B$16)</f>
        <v>180000.0</v>
      </c>
    </row>
    <row r="23" spans="1:4">
      <c r="A23" s="12" t="s">
        <v>41</v>
      </c>
      <c r="B23" s="13">
        <f>SUMIF($C$4:$C$16,A23,$B$4:$B$16)</f>
        <v>80000.0</v>
      </c>
    </row>
    <row r="24" spans="1:4">
      <c r="A24" s="12" t="s">
        <v>49</v>
      </c>
      <c r="B24" s="13">
        <f>SUMIF($C$4:$C$16,A24,$B$4:$B$16)</f>
        <v>150000.0</v>
      </c>
    </row>
    <row r="26" spans="1:4">
      <c r="A26" s="12" t="s">
        <v>54</v>
      </c>
      <c r="B26" s="14">
        <f>SUM(B4:B16)</f>
        <v>1143000.0</v>
      </c>
    </row>
    <row r="27" spans="1:4">
      <c r="A27" s="12" t="s">
        <v>55</v>
      </c>
      <c r="B27" s="14">
        <f>SUM(B19:B24)</f>
        <v>1143000.0</v>
      </c>
    </row>
    <row r="28" spans="1:4">
      <c r="A28" s="15" t="s">
        <v>56</v>
      </c>
      <c r="B28" s="15" t="str">
        <f>IF(ABS(B26-B27)&lt;0.01,"PASS","CHECK")</f>
        <v>PASS</v>
      </c>
    </row>
  </sheetData>
  <mergeCells count="3">
    <mergeCell ref="A1:D1"/>
    <mergeCell ref="A2:D2"/>
    <mergeCell ref="A18:D18"/>
  </mergeCells>
  <conditionalFormatting sqref="B28">
    <cfRule type="containsText" dxfId="0" priority="1" operator="containsText" text="PASS">
      <formula>NOT(ISERROR(SEARCH("PASS",B28)))</formula>
    </cfRule>
    <cfRule type="containsText" dxfId="1" priority="2" operator="containsText" text="CHECK">
      <formula>NOT(ISERROR(SEARCH("CHECK",B28)))</formula>
    </cfRule>
  </conditionalFormatting>
  <dataValidations count="2">
    <dataValidation type="decimal" operator="greaterThanOrEqual" allowBlank="1" showInputMessage="1" showErrorMessage="1" sqref="B4:B16">
      <formula1>0</formula1>
    </dataValidation>
    <dataValidation type="list" allowBlank="1" showInputMessage="1" showErrorMessage="1" promptTitle="Supplied route" prompt="Change only when the evidence and authority change." sqref="C4:C16">
      <formula1>"R&amp;D expense,Other period expense,Finite-lived intangible,Internal-use software,Hosting implementation,External-use software"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E26"/>
  <sheetViews>
    <sheetView showGridLines="0" zoomScale="95" zoomScaleNormal="95" workbookViewId="0"/>
  </sheetViews>
  <sheetFormatPr defaultRowHeight="15"/>
  <cols>
    <col min="1" max="1" width="32.7109375" customWidth="1"/>
    <col min="2" max="2" width="16.7109375" customWidth="1"/>
    <col min="3" max="4" width="24.7109375" customWidth="1"/>
    <col min="5" max="5" width="42.7109375" customWidth="1"/>
  </cols>
  <sheetData>
    <row r="1" spans="1:5" ht="30" customHeight="1">
      <c r="A1" s="1" t="s">
        <v>57</v>
      </c>
      <c r="B1" s="1"/>
      <c r="C1" s="1"/>
      <c r="D1" s="1"/>
      <c r="E1" s="1"/>
    </row>
    <row r="2" spans="1:5" ht="21" customHeight="1">
      <c r="A2" s="2" t="s">
        <v>58</v>
      </c>
      <c r="B2" s="2"/>
      <c r="C2" s="2"/>
      <c r="D2" s="2"/>
      <c r="E2" s="2"/>
    </row>
    <row r="3" spans="1:5">
      <c r="A3" s="6" t="s">
        <v>59</v>
      </c>
      <c r="B3" s="6" t="s">
        <v>60</v>
      </c>
      <c r="C3" s="6" t="s">
        <v>61</v>
      </c>
      <c r="D3" s="6" t="s">
        <v>62</v>
      </c>
    </row>
    <row r="4" spans="1:5">
      <c r="A4" s="12" t="s">
        <v>63</v>
      </c>
      <c r="B4" s="9" t="s">
        <v>64</v>
      </c>
      <c r="C4" s="10" t="s">
        <v>65</v>
      </c>
      <c r="D4" s="10" t="s">
        <v>66</v>
      </c>
    </row>
    <row r="5" spans="1:5">
      <c r="A5" s="12" t="s">
        <v>67</v>
      </c>
      <c r="B5" s="9" t="s">
        <v>68</v>
      </c>
      <c r="C5" s="10" t="s">
        <v>69</v>
      </c>
      <c r="D5" s="10" t="s">
        <v>70</v>
      </c>
    </row>
    <row r="6" spans="1:5">
      <c r="A6" s="12" t="s">
        <v>71</v>
      </c>
      <c r="B6" s="9" t="s">
        <v>72</v>
      </c>
      <c r="C6" s="10" t="s">
        <v>73</v>
      </c>
      <c r="D6" s="10" t="s">
        <v>74</v>
      </c>
    </row>
    <row r="7" spans="1:5">
      <c r="A7" s="12" t="s">
        <v>75</v>
      </c>
      <c r="B7" s="9" t="s">
        <v>76</v>
      </c>
      <c r="C7" s="10" t="s">
        <v>77</v>
      </c>
      <c r="D7" s="10" t="s">
        <v>78</v>
      </c>
    </row>
    <row r="9" spans="1:5">
      <c r="A9" s="6" t="s">
        <v>79</v>
      </c>
      <c r="B9" s="6" t="s">
        <v>19</v>
      </c>
      <c r="C9" s="6" t="s">
        <v>80</v>
      </c>
      <c r="D9" s="6" t="s">
        <v>81</v>
      </c>
      <c r="E9" s="6" t="s">
        <v>82</v>
      </c>
    </row>
    <row r="10" spans="1:5">
      <c r="A10" s="7" t="s">
        <v>83</v>
      </c>
      <c r="B10" s="13">
        <f>'Cost ledger'!B7</f>
        <v>45000</v>
      </c>
      <c r="C10" s="10" t="s">
        <v>84</v>
      </c>
      <c r="D10" s="10" t="s">
        <v>84</v>
      </c>
      <c r="E10" s="10" t="s">
        <v>85</v>
      </c>
    </row>
    <row r="11" spans="1:5">
      <c r="A11" s="7" t="s">
        <v>86</v>
      </c>
      <c r="B11" s="13">
        <f>'Cost ledger'!B8</f>
        <v>60000</v>
      </c>
      <c r="C11" s="10" t="s">
        <v>34</v>
      </c>
      <c r="D11" s="10" t="s">
        <v>84</v>
      </c>
      <c r="E11" s="10" t="s">
        <v>87</v>
      </c>
    </row>
    <row r="12" spans="1:5">
      <c r="A12" s="7" t="s">
        <v>88</v>
      </c>
      <c r="B12" s="13">
        <f>'Cost ledger'!B9</f>
        <v>120000</v>
      </c>
      <c r="C12" s="10" t="s">
        <v>34</v>
      </c>
      <c r="D12" s="10" t="s">
        <v>34</v>
      </c>
      <c r="E12" s="10" t="s">
        <v>89</v>
      </c>
    </row>
    <row r="13" spans="1:5">
      <c r="A13" s="7" t="s">
        <v>39</v>
      </c>
      <c r="B13" s="13">
        <f>'Cost ledger'!B10</f>
        <v>30000</v>
      </c>
      <c r="C13" s="10" t="s">
        <v>84</v>
      </c>
      <c r="D13" s="10" t="s">
        <v>84</v>
      </c>
      <c r="E13" s="10" t="s">
        <v>90</v>
      </c>
    </row>
    <row r="15" spans="1:5">
      <c r="A15" s="12" t="s">
        <v>91</v>
      </c>
      <c r="B15" s="14">
        <f>SUMIF(C10:C13,"Internal-use software",B10:B13)</f>
        <v>180000</v>
      </c>
      <c r="C15" s="12" t="s">
        <v>92</v>
      </c>
      <c r="D15" s="14">
        <f>SUMIF(D10:D13,"Internal-use software",B10:B13)</f>
        <v>120000</v>
      </c>
    </row>
    <row r="16" spans="1:5">
      <c r="A16" s="12" t="s">
        <v>93</v>
      </c>
      <c r="B16" s="14">
        <f>SUMIF(C10:C13,"Expense",B10:B13)</f>
        <v>75000</v>
      </c>
      <c r="C16" s="12" t="s">
        <v>94</v>
      </c>
      <c r="D16" s="14">
        <f>SUMIF(D10:D13,"Expense",B10:B13)</f>
        <v>135000</v>
      </c>
    </row>
    <row r="18" spans="1:5">
      <c r="A18" s="15" t="s">
        <v>95</v>
      </c>
      <c r="B18" s="15" t="str">
        <f>IF(AND(B5="No",B7="Current Subtopic 350-40",ABS(B15+B16-255000)&lt;0.01,ABS(D15+D16-255000)&lt;0.01),"PASS","CHECK")</f>
        <v>PASS</v>
      </c>
    </row>
    <row r="21" spans="1:5">
      <c r="A21" s="4" t="s">
        <v>96</v>
      </c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</sheetData>
  <mergeCells count="3">
    <mergeCell ref="A1:E1"/>
    <mergeCell ref="A2:E2"/>
    <mergeCell ref="A21:E26"/>
  </mergeCells>
  <conditionalFormatting sqref="B18">
    <cfRule type="containsText" dxfId="0" priority="1" operator="containsText" text="PASS">
      <formula>NOT(ISERROR(SEARCH("PASS",B18)))</formula>
    </cfRule>
    <cfRule type="containsText" dxfId="1" priority="2" operator="containsText" text="CHECK">
      <formula>NOT(ISERROR(SEARCH("CHECK",B18)))</formula>
    </cfRule>
  </conditionalFormatting>
  <dataValidations count="1">
    <dataValidation type="list" allowBlank="1" showInputMessage="1" showErrorMessage="1" sqref="B5">
      <formula1>"No,Yes"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16"/>
  <sheetViews>
    <sheetView showGridLines="0" zoomScale="95" zoomScaleNormal="95" workbookViewId="0"/>
  </sheetViews>
  <sheetFormatPr defaultRowHeight="15"/>
  <cols>
    <col min="1" max="1" width="32.7109375" customWidth="1"/>
    <col min="2" max="2" width="20.7109375" customWidth="1"/>
    <col min="3" max="4" width="25.7109375" customWidth="1"/>
  </cols>
  <sheetData>
    <row r="1" spans="1:4" ht="30" customHeight="1">
      <c r="A1" s="1" t="s">
        <v>97</v>
      </c>
      <c r="B1" s="1"/>
      <c r="C1" s="1"/>
      <c r="D1" s="1"/>
    </row>
    <row r="2" spans="1:4" ht="21" customHeight="1">
      <c r="A2" s="2" t="s">
        <v>98</v>
      </c>
      <c r="B2" s="2"/>
      <c r="C2" s="2"/>
      <c r="D2" s="2"/>
    </row>
    <row r="4" spans="1:4">
      <c r="A4" s="12" t="s">
        <v>99</v>
      </c>
      <c r="B4" s="13">
        <f>'Cost ledger'!B11</f>
        <v>80000</v>
      </c>
    </row>
    <row r="5" spans="1:4">
      <c r="A5" s="12" t="s">
        <v>100</v>
      </c>
      <c r="B5" s="16">
        <v>36</v>
      </c>
    </row>
    <row r="6" spans="1:4">
      <c r="A6" s="12" t="s">
        <v>101</v>
      </c>
      <c r="B6" s="16">
        <v>12</v>
      </c>
    </row>
    <row r="8" spans="1:4">
      <c r="A8" s="11" t="s">
        <v>102</v>
      </c>
      <c r="B8" s="11"/>
      <c r="C8" s="11"/>
      <c r="D8" s="11"/>
    </row>
    <row r="9" spans="1:4">
      <c r="A9" s="7" t="s">
        <v>103</v>
      </c>
      <c r="B9" s="13">
        <f>B4/B5</f>
        <v>2222.222222222222</v>
      </c>
    </row>
    <row r="10" spans="1:4">
      <c r="A10" s="7" t="s">
        <v>104</v>
      </c>
      <c r="B10" s="13">
        <f>B9*B6</f>
        <v>26666.666666666664</v>
      </c>
    </row>
    <row r="11" spans="1:4">
      <c r="A11" s="12" t="s">
        <v>105</v>
      </c>
      <c r="B11" s="14">
        <f>B4-B10</f>
        <v>53333.333333333336</v>
      </c>
    </row>
    <row r="13" spans="1:4">
      <c r="A13" s="15" t="s">
        <v>56</v>
      </c>
      <c r="B13" s="15" t="str">
        <f>IF(ABS(B10+B11-B4)&lt;0.01,"PASS","CHECK")</f>
        <v>PASS</v>
      </c>
    </row>
    <row r="15" spans="1:4">
      <c r="A15" s="4" t="s">
        <v>106</v>
      </c>
      <c r="B15" s="4"/>
      <c r="C15" s="4"/>
      <c r="D15" s="4"/>
    </row>
    <row r="16" spans="1:4">
      <c r="A16" s="4"/>
      <c r="B16" s="4"/>
      <c r="C16" s="4"/>
      <c r="D16" s="4"/>
    </row>
  </sheetData>
  <mergeCells count="4">
    <mergeCell ref="A1:D1"/>
    <mergeCell ref="A2:D2"/>
    <mergeCell ref="A8:D8"/>
    <mergeCell ref="A15:D16"/>
  </mergeCells>
  <conditionalFormatting sqref="B13">
    <cfRule type="containsText" dxfId="0" priority="1" operator="containsText" text="PASS">
      <formula>NOT(ISERROR(SEARCH("PASS",B13)))</formula>
    </cfRule>
    <cfRule type="containsText" dxfId="1" priority="2" operator="containsText" text="CHECK">
      <formula>NOT(ISERROR(SEARCH("CHECK",B13)))</formula>
    </cfRule>
  </conditionalFormatting>
  <dataValidations count="2">
    <dataValidation type="whole" operator="greaterThan" allowBlank="1" showInputMessage="1" showErrorMessage="1" sqref="B5">
      <formula1>0</formula1>
    </dataValidation>
    <dataValidation type="whole" allowBlank="1" showInputMessage="1" showErrorMessage="1" sqref="B6">
      <formula1>0</formula1>
      <formula2>B5</formula2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Read me</vt:lpstr>
      <vt:lpstr>Cost ledger</vt:lpstr>
      <vt:lpstr>Standards clock</vt:lpstr>
      <vt:lpstr>Hosting amortization</vt:lpstr>
      <vt:lpstr>'Cost ledger'!Print_Area</vt:lpstr>
      <vt:lpstr>'Hosting amortization'!Print_Area</vt:lpstr>
      <vt:lpstr>'Read me'!Print_Area</vt:lpstr>
      <vt:lpstr>'Standards clock'!Print_Area</vt:lpstr>
      <vt:lpstr>'Cost ledger'!Print_Titles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R&amp;D and software cost-routing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