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Shared basis" sheetId="2" r:id="rId2"/>
    <sheet name="Reporting lanes" sheetId="3" r:id="rId3"/>
  </sheets>
  <definedNames>
    <definedName name="_xlnm.Print_Area" localSheetId="0">'Read me'!$A$1:$B$16</definedName>
    <definedName name="_xlnm.Print_Area" localSheetId="2">'Reporting lanes'!$A$1:$E$19</definedName>
    <definedName name="_xlnm.Print_Area" localSheetId="1">'Shared basis'!$A$1:$D$20</definedName>
  </definedNames>
  <calcPr calcId="124519" fullCalcOnLoad="1"/>
</workbook>
</file>

<file path=xl/sharedStrings.xml><?xml version="1.0" encoding="utf-8"?>
<sst xmlns="http://schemas.openxmlformats.org/spreadsheetml/2006/main" count="60" uniqueCount="59">
  <si>
    <t>One bond · three supplied classifications</t>
  </si>
  <si>
    <t>START HERE  ·  Shared effective interest → separate reporting layers</t>
  </si>
  <si>
    <t>Purpose</t>
  </si>
  <si>
    <t>Hold contractual cash flows constant and make the HTM, AFS, and trading reporting differences visible.</t>
  </si>
  <si>
    <t>Blue cells</t>
  </si>
  <si>
    <t>Controlled fictional inputs. Classification, credit, and fair value are supplied conclusions.</t>
  </si>
  <si>
    <t>Green cells</t>
  </si>
  <si>
    <t>Formulas. Inspect the formula bar and trace the shared amortized-cost row first.</t>
  </si>
  <si>
    <t>Boundary</t>
  </si>
  <si>
    <t>This workbook cannot establish intent and ability, classification, credit loss, fair value, valuation technique, tax, or disclosure compliance.</t>
  </si>
  <si>
    <t>Source record</t>
  </si>
  <si>
    <t>EX:investments-fair-value-and-equity-method/linden-peak-debt-security-lanes</t>
  </si>
  <si>
    <t>Workbook path</t>
  </si>
  <si>
    <t>1 · Reperform contractual cash and amortized cost →</t>
  </si>
  <si>
    <t>2 · Reconcile HTM, AFS, and trading →</t>
  </si>
  <si>
    <t>Shared contractual and effective-interest row</t>
  </si>
  <si>
    <t>The three holdings have identical cash flows, dates, and effective yield</t>
  </si>
  <si>
    <t>Controlled input</t>
  </si>
  <si>
    <t>Value</t>
  </si>
  <si>
    <t>Formula role</t>
  </si>
  <si>
    <t>Evidence boundary</t>
  </si>
  <si>
    <t>Face amount</t>
  </si>
  <si>
    <t>Principal and coupon base</t>
  </si>
  <si>
    <t>Stated annual rate</t>
  </si>
  <si>
    <t>Contractual cash rate</t>
  </si>
  <si>
    <t>Effective annual yield</t>
  </si>
  <si>
    <t>Supplied acquisition yield</t>
  </si>
  <si>
    <t>Payments per year</t>
  </si>
  <si>
    <t>Rate and cash-flow frequency</t>
  </si>
  <si>
    <t>Remaining periods</t>
  </si>
  <si>
    <t>Acquisition horizon</t>
  </si>
  <si>
    <t>Periodic cash interest</t>
  </si>
  <si>
    <t>Periodic effective yield</t>
  </si>
  <si>
    <t>Opening amortized cost</t>
  </si>
  <si>
    <t>Interest revenue</t>
  </si>
  <si>
    <t>Discount amortization</t>
  </si>
  <si>
    <t>Ending amortized cost</t>
  </si>
  <si>
    <t>Shared-row control</t>
  </si>
  <si>
    <t>Update amortized cost before adding credit or fair-value layers. Full precision, not displayed cents, feeds each calculation.</t>
  </si>
  <si>
    <t>Classification-specific reporting bridges</t>
  </si>
  <si>
    <t>HTM: amortized cost  ·  AFS: credit + OCI  ·  Trading: fair value through earnings</t>
  </si>
  <si>
    <t>Layer</t>
  </si>
  <si>
    <t>HTM</t>
  </si>
  <si>
    <t>AFS</t>
  </si>
  <si>
    <t>Trading</t>
  </si>
  <si>
    <t>Review cue</t>
  </si>
  <si>
    <t>Same before classification-specific layers</t>
  </si>
  <si>
    <t>Supplied reporting fair value</t>
  </si>
  <si>
    <t>The HTM quote is comparison evidence, not its reported basis</t>
  </si>
  <si>
    <t>Supplied credit allowance</t>
  </si>
  <si>
    <t>This bounded trading lane has no separate allowance</t>
  </si>
  <si>
    <t>Fair-value change from amortized cost</t>
  </si>
  <si>
    <t>Credit loss in earnings</t>
  </si>
  <si>
    <t>Noncredit fair-value change in OCI</t>
  </si>
  <si>
    <t>Fair-value change in earnings</t>
  </si>
  <si>
    <t>Reported asset</t>
  </si>
  <si>
    <t>AFS layer tie</t>
  </si>
  <si>
    <t>Trading layer tie</t>
  </si>
  <si>
    <t>A PASS proves formula consistency only. Classification, credit, fair value, valuation inputs, entries, and disclosures require separate controlled evidence.</t>
  </si>
</sst>
</file>

<file path=xl/styles.xml><?xml version="1.0" encoding="utf-8"?>
<styleSheet xmlns="http://schemas.openxmlformats.org/spreadsheetml/2006/main">
  <numFmts count="3">
    <numFmt numFmtId="164" formatCode="$#,##0.00;[Red]($#,##0.00);&quot;—&quot;"/>
    <numFmt numFmtId="165" formatCode="0.0%;[Red](0.0%);&quot;—&quot;"/>
    <numFmt numFmtId="166" formatCode="0;[Red](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254B47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0" fontId="6" fillId="0" borderId="2" xfId="0" applyFont="1" applyBorder="1" applyAlignment="1">
      <alignment vertical="center" wrapText="1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6" fontId="4" fillId="7" borderId="5" xfId="0" applyNumberFormat="1" applyFont="1" applyFill="1" applyBorder="1" applyAlignment="1" applyProtection="1">
      <alignment horizontal="right"/>
      <protection locked="0"/>
    </xf>
    <xf numFmtId="164" fontId="4" fillId="8" borderId="2" xfId="0" applyNumberFormat="1" applyFont="1" applyFill="1" applyBorder="1" applyAlignment="1">
      <alignment horizontal="right"/>
    </xf>
    <xf numFmtId="165" fontId="4" fillId="8" borderId="2" xfId="0" applyNumberFormat="1" applyFont="1" applyFill="1" applyBorder="1" applyAlignment="1">
      <alignment horizontal="right"/>
    </xf>
    <xf numFmtId="164" fontId="3" fillId="9" borderId="6" xfId="0" applyNumberFormat="1" applyFont="1" applyFill="1" applyBorder="1" applyAlignment="1">
      <alignment horizontal="right"/>
    </xf>
    <xf numFmtId="0" fontId="7" fillId="10" borderId="7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4"/>
  <sheetViews>
    <sheetView showGridLines="0" tabSelected="1" zoomScale="95" zoomScaleNormal="95" workbookViewId="0"/>
  </sheetViews>
  <sheetFormatPr defaultRowHeight="15"/>
  <cols>
    <col min="1" max="1" width="24.7109375" customWidth="1"/>
    <col min="2" max="2" width="84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4" customHeight="1">
      <c r="A4" s="3" t="s">
        <v>2</v>
      </c>
      <c r="B4" s="4" t="s">
        <v>3</v>
      </c>
    </row>
    <row r="5" spans="1:2" ht="30" customHeight="1">
      <c r="A5" s="3" t="s">
        <v>4</v>
      </c>
      <c r="B5" s="4" t="s">
        <v>5</v>
      </c>
    </row>
    <row r="6" spans="1:2" ht="30" customHeight="1">
      <c r="A6" s="3" t="s">
        <v>6</v>
      </c>
      <c r="B6" s="4" t="s">
        <v>7</v>
      </c>
    </row>
    <row r="7" spans="1:2" ht="44" customHeight="1">
      <c r="A7" s="3" t="s">
        <v>8</v>
      </c>
      <c r="B7" s="4" t="s">
        <v>9</v>
      </c>
    </row>
    <row r="8" spans="1:2" ht="30" customHeight="1">
      <c r="A8" s="3" t="s">
        <v>10</v>
      </c>
      <c r="B8" s="4" t="s">
        <v>11</v>
      </c>
    </row>
    <row r="13" spans="1:2">
      <c r="A13" s="3" t="s">
        <v>12</v>
      </c>
      <c r="B13" s="5" t="s">
        <v>13</v>
      </c>
    </row>
    <row r="14" spans="1:2">
      <c r="B14" s="5" t="s">
        <v>14</v>
      </c>
    </row>
  </sheetData>
  <mergeCells count="2">
    <mergeCell ref="A1:B1"/>
    <mergeCell ref="A2:B2"/>
  </mergeCells>
  <hyperlinks>
    <hyperlink ref="B13" location="'Shared basis'!A1" display="1 · Reperform contractual cash and amortized cost →"/>
    <hyperlink ref="B14" location="'Reporting lanes'!A1" display="2 · Reconcile HTM, AFS, and trading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20"/>
  <sheetViews>
    <sheetView showGridLines="0" zoomScale="95" zoomScaleNormal="95" workbookViewId="0"/>
  </sheetViews>
  <sheetFormatPr defaultRowHeight="15"/>
  <cols>
    <col min="1" max="1" width="31.7109375" customWidth="1"/>
    <col min="2" max="2" width="20.7109375" customWidth="1"/>
    <col min="3" max="4" width="34.7109375" customWidth="1"/>
  </cols>
  <sheetData>
    <row r="1" spans="1:4" ht="30" customHeight="1">
      <c r="A1" s="1" t="s">
        <v>15</v>
      </c>
      <c r="B1" s="1"/>
      <c r="C1" s="1"/>
      <c r="D1" s="1"/>
    </row>
    <row r="2" spans="1:4" ht="21" customHeight="1">
      <c r="A2" s="2" t="s">
        <v>16</v>
      </c>
      <c r="B2" s="2"/>
      <c r="C2" s="2"/>
      <c r="D2" s="2"/>
    </row>
    <row r="3" spans="1:4">
      <c r="A3" s="6" t="s">
        <v>17</v>
      </c>
      <c r="B3" s="6" t="s">
        <v>18</v>
      </c>
      <c r="C3" s="6" t="s">
        <v>19</v>
      </c>
      <c r="D3" s="6" t="s">
        <v>20</v>
      </c>
    </row>
    <row r="4" spans="1:4">
      <c r="A4" s="7" t="s">
        <v>21</v>
      </c>
      <c r="B4" s="8">
        <v>500000</v>
      </c>
      <c r="C4" s="9" t="s">
        <v>22</v>
      </c>
    </row>
    <row r="5" spans="1:4">
      <c r="A5" s="7" t="s">
        <v>23</v>
      </c>
      <c r="B5" s="10">
        <v>0.05</v>
      </c>
      <c r="C5" s="9" t="s">
        <v>24</v>
      </c>
    </row>
    <row r="6" spans="1:4">
      <c r="A6" s="7" t="s">
        <v>25</v>
      </c>
      <c r="B6" s="10">
        <v>0.06</v>
      </c>
      <c r="C6" s="9" t="s">
        <v>26</v>
      </c>
    </row>
    <row r="7" spans="1:4">
      <c r="A7" s="7" t="s">
        <v>27</v>
      </c>
      <c r="B7" s="11">
        <v>2</v>
      </c>
      <c r="C7" s="9" t="s">
        <v>28</v>
      </c>
    </row>
    <row r="8" spans="1:4">
      <c r="A8" s="7" t="s">
        <v>29</v>
      </c>
      <c r="B8" s="11">
        <v>6</v>
      </c>
      <c r="C8" s="9" t="s">
        <v>30</v>
      </c>
    </row>
    <row r="10" spans="1:4">
      <c r="A10" s="7" t="s">
        <v>31</v>
      </c>
      <c r="B10" s="12">
        <f>B4*B5/B7</f>
        <v>12500.0</v>
      </c>
    </row>
    <row r="11" spans="1:4">
      <c r="A11" s="7" t="s">
        <v>32</v>
      </c>
      <c r="B11" s="13">
        <f>B6/B7</f>
        <v>0.03</v>
      </c>
    </row>
    <row r="12" spans="1:4">
      <c r="A12" s="7" t="s">
        <v>33</v>
      </c>
      <c r="B12" s="12">
        <f>PV(B11,B8,-B10,-B4,0)</f>
        <v>486457.02139030455</v>
      </c>
    </row>
    <row r="13" spans="1:4">
      <c r="A13" s="7" t="s">
        <v>34</v>
      </c>
      <c r="B13" s="12">
        <f>B12*B11</f>
        <v>14593.710641709136</v>
      </c>
    </row>
    <row r="14" spans="1:4">
      <c r="A14" s="7" t="s">
        <v>35</v>
      </c>
      <c r="B14" s="12">
        <f>B13-B10</f>
        <v>2093.7106417091563</v>
      </c>
    </row>
    <row r="15" spans="1:4">
      <c r="A15" s="7" t="s">
        <v>36</v>
      </c>
      <c r="B15" s="14">
        <f>B12+B14</f>
        <v>488550.7320320137</v>
      </c>
    </row>
    <row r="17" spans="1:4">
      <c r="A17" s="15" t="s">
        <v>37</v>
      </c>
      <c r="B17" s="15" t="str">
        <f>IF(ABS(B12+B14-B15)&lt;0.01,"PASS","CHECK")</f>
        <v>PASS</v>
      </c>
    </row>
    <row r="19" spans="1:4">
      <c r="A19" s="4" t="s">
        <v>38</v>
      </c>
      <c r="B19" s="4"/>
      <c r="C19" s="4"/>
      <c r="D19" s="4"/>
    </row>
    <row r="20" spans="1:4">
      <c r="A20" s="4"/>
      <c r="B20" s="4"/>
      <c r="C20" s="4"/>
      <c r="D20" s="4"/>
    </row>
  </sheetData>
  <sheetProtection sheet="1" objects="1" scenarios="1"/>
  <mergeCells count="3">
    <mergeCell ref="A1:D1"/>
    <mergeCell ref="A2:D2"/>
    <mergeCell ref="A19:D20"/>
  </mergeCells>
  <conditionalFormatting sqref="B17">
    <cfRule type="containsText" dxfId="0" priority="1" operator="containsText" text="PASS">
      <formula>NOT(ISERROR(SEARCH("PASS",B17)))</formula>
    </cfRule>
    <cfRule type="containsText" dxfId="1" priority="2" operator="containsText" text="CHECK">
      <formula>NOT(ISERROR(SEARCH("CHECK",B17)))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E19"/>
  <sheetViews>
    <sheetView showGridLines="0" zoomScale="95" zoomScaleNormal="95" workbookViewId="0"/>
  </sheetViews>
  <sheetFormatPr defaultRowHeight="15"/>
  <cols>
    <col min="1" max="1" width="32.7109375" customWidth="1"/>
    <col min="2" max="4" width="21.7109375" customWidth="1"/>
    <col min="5" max="5" width="43.7109375" customWidth="1"/>
  </cols>
  <sheetData>
    <row r="1" spans="1:5" ht="30" customHeight="1">
      <c r="A1" s="1" t="s">
        <v>39</v>
      </c>
      <c r="B1" s="1"/>
      <c r="C1" s="1"/>
      <c r="D1" s="1"/>
      <c r="E1" s="1"/>
    </row>
    <row r="2" spans="1:5" ht="21" customHeight="1">
      <c r="A2" s="2" t="s">
        <v>40</v>
      </c>
      <c r="B2" s="2"/>
      <c r="C2" s="2"/>
      <c r="D2" s="2"/>
      <c r="E2" s="2"/>
    </row>
    <row r="3" spans="1:5">
      <c r="A3" s="6" t="s">
        <v>41</v>
      </c>
      <c r="B3" s="6" t="s">
        <v>42</v>
      </c>
      <c r="C3" s="6" t="s">
        <v>43</v>
      </c>
      <c r="D3" s="6" t="s">
        <v>44</v>
      </c>
      <c r="E3" s="6" t="s">
        <v>45</v>
      </c>
    </row>
    <row r="4" spans="1:5">
      <c r="A4" s="7" t="s">
        <v>36</v>
      </c>
      <c r="B4" s="12">
        <f>'Shared basis'!B15</f>
        <v>488550.7320320137</v>
      </c>
      <c r="C4" s="12">
        <f>'Shared basis'!B15</f>
        <v>488550.7320320137</v>
      </c>
      <c r="D4" s="12">
        <f>'Shared basis'!B15</f>
        <v>488550.7320320137</v>
      </c>
      <c r="E4" s="9" t="s">
        <v>46</v>
      </c>
    </row>
    <row r="5" spans="1:5">
      <c r="A5" s="7" t="s">
        <v>47</v>
      </c>
      <c r="B5" s="8">
        <v>470000</v>
      </c>
      <c r="C5" s="8">
        <v>470000</v>
      </c>
      <c r="D5" s="8">
        <v>490000</v>
      </c>
      <c r="E5" s="9" t="s">
        <v>48</v>
      </c>
    </row>
    <row r="6" spans="1:5">
      <c r="A6" s="7" t="s">
        <v>49</v>
      </c>
      <c r="B6" s="8">
        <v>4500</v>
      </c>
      <c r="C6" s="8">
        <v>3000</v>
      </c>
      <c r="D6" s="8">
        <v>0</v>
      </c>
      <c r="E6" s="9" t="s">
        <v>50</v>
      </c>
    </row>
    <row r="8" spans="1:5">
      <c r="A8" s="7" t="s">
        <v>51</v>
      </c>
      <c r="B8" s="12">
        <f>B5-B4</f>
        <v>-18550.732032013708</v>
      </c>
      <c r="C8" s="12">
        <f>C5-C4</f>
        <v>-18550.732032013708</v>
      </c>
      <c r="D8" s="12">
        <f>D5-D4</f>
        <v>1449.2679679862922</v>
      </c>
    </row>
    <row r="9" spans="1:5">
      <c r="A9" s="7" t="s">
        <v>52</v>
      </c>
      <c r="B9" s="12">
        <f>-B6</f>
        <v>-4500</v>
      </c>
      <c r="C9" s="12">
        <f>-C6</f>
        <v>-3000</v>
      </c>
      <c r="D9" s="12">
        <v>0</v>
      </c>
    </row>
    <row r="10" spans="1:5">
      <c r="A10" s="7" t="s">
        <v>53</v>
      </c>
      <c r="B10" s="12">
        <v>0</v>
      </c>
      <c r="C10" s="12">
        <f>C8+C6</f>
        <v>-15550.732032013708</v>
      </c>
      <c r="D10" s="12">
        <v>0</v>
      </c>
    </row>
    <row r="11" spans="1:5">
      <c r="A11" s="7" t="s">
        <v>54</v>
      </c>
      <c r="B11" s="12">
        <v>0</v>
      </c>
      <c r="C11" s="12">
        <v>0</v>
      </c>
      <c r="D11" s="12">
        <f>D8</f>
        <v>1449.2679679862922</v>
      </c>
    </row>
    <row r="13" spans="1:5">
      <c r="A13" s="7" t="s">
        <v>55</v>
      </c>
      <c r="B13" s="14">
        <f>B4-B6</f>
        <v>484050.7320320137</v>
      </c>
      <c r="C13" s="14">
        <f>C5</f>
        <v>470000.0</v>
      </c>
      <c r="D13" s="14">
        <f>D5</f>
        <v>490000.0</v>
      </c>
    </row>
    <row r="15" spans="1:5">
      <c r="A15" s="15" t="s">
        <v>56</v>
      </c>
      <c r="C15" s="15" t="str">
        <f>IF(ABS(C4-C6+C10-C5)&lt;0.01,"PASS","CHECK")</f>
        <v>PASS</v>
      </c>
    </row>
    <row r="16" spans="1:5">
      <c r="A16" s="15" t="s">
        <v>57</v>
      </c>
      <c r="D16" s="15" t="str">
        <f>IF(ABS(D4+D11-D5)&lt;0.01,"PASS","CHECK")</f>
        <v>PASS</v>
      </c>
    </row>
    <row r="18" spans="1:5">
      <c r="A18" s="4" t="s">
        <v>58</v>
      </c>
      <c r="B18" s="4"/>
      <c r="C18" s="4"/>
      <c r="D18" s="4"/>
      <c r="E18" s="4"/>
    </row>
    <row r="19" spans="1:5">
      <c r="A19" s="4"/>
      <c r="B19" s="4"/>
      <c r="C19" s="4"/>
      <c r="D19" s="4"/>
      <c r="E19" s="4"/>
    </row>
  </sheetData>
  <sheetProtection sheet="1" objects="1" scenarios="1"/>
  <mergeCells count="3">
    <mergeCell ref="A1:E1"/>
    <mergeCell ref="A2:E2"/>
    <mergeCell ref="A18:E19"/>
  </mergeCells>
  <conditionalFormatting sqref="C15:D16">
    <cfRule type="containsText" dxfId="0" priority="1" operator="containsText" text="PASS">
      <formula>NOT(ISERROR(SEARCH("PASS",C15)))</formula>
    </cfRule>
    <cfRule type="containsText" dxfId="1" priority="2" operator="containsText" text="CHECK">
      <formula>NOT(ISERROR(SEARCH("CHECK",C15)))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Read me</vt:lpstr>
      <vt:lpstr>Shared basis</vt:lpstr>
      <vt:lpstr>Reporting lanes</vt:lpstr>
      <vt:lpstr>'Read me'!Print_Area</vt:lpstr>
      <vt:lpstr>'Reporting lanes'!Print_Area</vt:lpstr>
      <vt:lpstr>'Shared basis'!Print_Area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One bond through three investor reporting lanes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