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Inputs" sheetId="2" r:id="rId2"/>
    <sheet name="Bridge" sheetId="3" r:id="rId3"/>
    <sheet name="Controls" sheetId="4" r:id="rId4"/>
    <sheet name="Release" sheetId="5" r:id="rId5"/>
  </sheets>
  <definedNames>
    <definedName name="_xlnm.Print_Area" localSheetId="2">Bridge!$A$1:$D$38</definedName>
    <definedName name="_xlnm.Print_Area" localSheetId="3">Controls!$A$1:$D$34</definedName>
    <definedName name="_xlnm.Print_Area" localSheetId="1">Inputs!$A$1:$D$70</definedName>
    <definedName name="_xlnm.Print_Area" localSheetId="0">'Read me'!$A$1:$D$22</definedName>
    <definedName name="_xlnm.Print_Area" localSheetId="4">Release!$A$1:$D$24</definedName>
  </definedNames>
  <calcPr calcId="124519" fullCalcOnLoad="1"/>
</workbook>
</file>

<file path=xl/sharedStrings.xml><?xml version="1.0" encoding="utf-8"?>
<sst xmlns="http://schemas.openxmlformats.org/spreadsheetml/2006/main" count="278" uniqueCount="135">
  <si>
    <t>Linden Peak · cash-flow hedge</t>
  </si>
  <si>
    <t>START HERE · Evidence → inputs → bridge → independent controls → release</t>
  </si>
  <si>
    <t>Purpose</t>
  </si>
  <si>
    <t>Change yellow inputs and inspect formula-visible outputs.</t>
  </si>
  <si>
    <t>Units</t>
  </si>
  <si>
    <t>US dollars, foreign-currency units, and XBRL contexts as labeled</t>
  </si>
  <si>
    <t>Period</t>
  </si>
  <si>
    <t>Year ended December 31, Year 5</t>
  </si>
  <si>
    <t>Rounding</t>
  </si>
  <si>
    <t>Retain full precision; display currency with commas and parentheses and ratios to two decimals</t>
  </si>
  <si>
    <t>Authored source</t>
  </si>
  <si>
    <t>content/examples/professional-extensions-derivatives-currency-combinations-and-digital-reporting/linden-peak-hedge-accounting-bridge.md</t>
  </si>
  <si>
    <t>Generator</t>
  </si>
  <si>
    <t>scripts/quantitative/build_wave12_spreadsheets.py</t>
  </si>
  <si>
    <t>What passes</t>
  </si>
  <si>
    <t>The workbook recomputes bounded arithmetic and reports differences.</t>
  </si>
  <si>
    <t>What does not</t>
  </si>
  <si>
    <t>It does not establish scope, valuation, evidence quality, disclosure, control effectiveness, or release authorization.</t>
  </si>
  <si>
    <t>Workbook path</t>
  </si>
  <si>
    <t>1 · Inspect supplied values and provenance →</t>
  </si>
  <si>
    <t>2 · Follow formula-visible calculations →</t>
  </si>
  <si>
    <t>3 · Resolve mechanical differences →</t>
  </si>
  <si>
    <t>4 · Evaluate professional assertions →</t>
  </si>
  <si>
    <t>Supplied inputs</t>
  </si>
  <si>
    <t>Yellow = supplied · Every input needs a source and decision state</t>
  </si>
  <si>
    <t>Field</t>
  </si>
  <si>
    <t>Value</t>
  </si>
  <si>
    <t>State</t>
  </si>
  <si>
    <t>Evidence / owner</t>
  </si>
  <si>
    <t>kind</t>
  </si>
  <si>
    <t>professional-extension-analysis</t>
  </si>
  <si>
    <t>Supplied</t>
  </si>
  <si>
    <t>Attach exhibit, date, units, and owner</t>
  </si>
  <si>
    <t>hedge type</t>
  </si>
  <si>
    <t>cash_flow</t>
  </si>
  <si>
    <t>derivative opening fair value</t>
  </si>
  <si>
    <t>derivative ending fair value</t>
  </si>
  <si>
    <t>hedged item attributable change</t>
  </si>
  <si>
    <t>current earnings reclassification</t>
  </si>
  <si>
    <t>forecast purchase basis adjustment</t>
  </si>
  <si>
    <t>opening aoci</t>
  </si>
  <si>
    <t>reported derivative change</t>
  </si>
  <si>
    <t>reported current earnings effect</t>
  </si>
  <si>
    <t>reported current oci effect</t>
  </si>
  <si>
    <t>reported ending aoci</t>
  </si>
  <si>
    <t>monetary item kind</t>
  </si>
  <si>
    <t>none</t>
  </si>
  <si>
    <t>foreign currency units</t>
  </si>
  <si>
    <t>transaction rate</t>
  </si>
  <si>
    <t>closing rate</t>
  </si>
  <si>
    <t>settlement rate</t>
  </si>
  <si>
    <t>reported initial functional amount</t>
  </si>
  <si>
    <t>reported closing carrying amount</t>
  </si>
  <si>
    <t>reported remeasurement gain loss</t>
  </si>
  <si>
    <t>translated assets</t>
  </si>
  <si>
    <t>translated liabilities</t>
  </si>
  <si>
    <t>translated common stock</t>
  </si>
  <si>
    <t>translated beginning retained earnings</t>
  </si>
  <si>
    <t>translated revenue</t>
  </si>
  <si>
    <t>translated expenses</t>
  </si>
  <si>
    <t>translated dividends</t>
  </si>
  <si>
    <t>reported translated net income</t>
  </si>
  <si>
    <t>reported translation adjustment</t>
  </si>
  <si>
    <t>cash consideration</t>
  </si>
  <si>
    <t>noncash consideration</t>
  </si>
  <si>
    <t>noncontrolling interest fair value</t>
  </si>
  <si>
    <t>previously held interest fair value</t>
  </si>
  <si>
    <t>identifiable assets fair value</t>
  </si>
  <si>
    <t>liabilities assumed fair value</t>
  </si>
  <si>
    <t>reported goodwill</t>
  </si>
  <si>
    <t>parent assets</t>
  </si>
  <si>
    <t>subsidiary assets</t>
  </si>
  <si>
    <t>investment elimination</t>
  </si>
  <si>
    <t>intercompany receivable elimination</t>
  </si>
  <si>
    <t>acquisition basis asset adjustment</t>
  </si>
  <si>
    <t>parent liabilities</t>
  </si>
  <si>
    <t>subsidiary liabilities</t>
  </si>
  <si>
    <t>intercompany payable elimination</t>
  </si>
  <si>
    <t>reported consolidated assets</t>
  </si>
  <si>
    <t>reported consolidated liabilities</t>
  </si>
  <si>
    <t>xbrl facts.count</t>
  </si>
  <si>
    <t>reported complete xbrl facts</t>
  </si>
  <si>
    <t>reported duplicate xbrl facts</t>
  </si>
  <si>
    <t>Formula-visible bridge</t>
  </si>
  <si>
    <t>Sage = formula · Gold = authored expectation · No hidden plug</t>
  </si>
  <si>
    <t>Output</t>
  </si>
  <si>
    <t>Recomputed</t>
  </si>
  <si>
    <t>Expected</t>
  </si>
  <si>
    <t>Interpretation</t>
  </si>
  <si>
    <t>Derivative Change</t>
  </si>
  <si>
    <t>Recomputed under supplied route</t>
  </si>
  <si>
    <t>Current Earnings Effect</t>
  </si>
  <si>
    <t>Current Oci Effect</t>
  </si>
  <si>
    <t>Ending Aoci</t>
  </si>
  <si>
    <t>Initial Functional Amount</t>
  </si>
  <si>
    <t>Closing Carrying Amount</t>
  </si>
  <si>
    <t>Remeasurement Gain Loss</t>
  </si>
  <si>
    <t>Settlement Functional Amount</t>
  </si>
  <si>
    <t>Post Close Settlement Gain Loss</t>
  </si>
  <si>
    <t>Translated Net Income</t>
  </si>
  <si>
    <t>Translated Ending Retained Earnings</t>
  </si>
  <si>
    <t>Translation Adjustment</t>
  </si>
  <si>
    <t>Total Consideration</t>
  </si>
  <si>
    <t>Identifiable Net Assets</t>
  </si>
  <si>
    <t>Goodwill</t>
  </si>
  <si>
    <t>Consolidated Assets</t>
  </si>
  <si>
    <t>Consolidated Liabilities</t>
  </si>
  <si>
    <t>Read across, not just down. Each output must tie to evidence, the selected accounting route, and another statement or disclosure where applicable. A zero difference proves arithmetic only.</t>
  </si>
  <si>
    <t>Mechanical controls</t>
  </si>
  <si>
    <t>Every expected output is tested independently</t>
  </si>
  <si>
    <t>Difference</t>
  </si>
  <si>
    <t>Status</t>
  </si>
  <si>
    <t>What it proves</t>
  </si>
  <si>
    <t>Formula agrees with authored expectation</t>
  </si>
  <si>
    <t>Professional release matrix</t>
  </si>
  <si>
    <t>Arithmetic is one assertion among several</t>
  </si>
  <si>
    <t>Assertion</t>
  </si>
  <si>
    <t>Owner</t>
  </si>
  <si>
    <t>Evidence or stop condition</t>
  </si>
  <si>
    <t>Packet completeness</t>
  </si>
  <si>
    <t>Unresolved</t>
  </si>
  <si>
    <t>Preparer</t>
  </si>
  <si>
    <t>Attach support, reviewer, and disposition</t>
  </si>
  <si>
    <t>Scope and recognition</t>
  </si>
  <si>
    <t>Technical accounting</t>
  </si>
  <si>
    <t>Measurement and estimates</t>
  </si>
  <si>
    <t>Valuation / owner</t>
  </si>
  <si>
    <t>Classification and presentation</t>
  </si>
  <si>
    <t>Reporting</t>
  </si>
  <si>
    <t>Statements and rollforwards</t>
  </si>
  <si>
    <t>Controller</t>
  </si>
  <si>
    <t>Disclosures and digital facts</t>
  </si>
  <si>
    <t>SEC reporting</t>
  </si>
  <si>
    <t>Review and authorization</t>
  </si>
  <si>
    <t>Release, conditional release, or hold must follow the complete assertion matrix. Do not let a passing workbook qualify a hedge, select functional currency, establish control, validate an estimate, approve a tag, or authorize a reporting package.</t>
  </si>
</sst>
</file>

<file path=xl/styles.xml><?xml version="1.0" encoding="utf-8"?>
<styleSheet xmlns="http://schemas.openxmlformats.org/spreadsheetml/2006/main">
  <numFmts count="2">
    <numFmt numFmtId="164" formatCode="$#,##0;[Red]($#,##0);&quot;—&quot;"/>
    <numFmt numFmtId="165" formatCode="0.0000;[Red](0.0000);&quot;—&quot;"/>
  </numFmts>
  <fonts count="8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254B47"/>
      <name val="Aptos"/>
      <family val="2"/>
    </font>
  </fonts>
  <fills count="10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DDEBE5"/>
        <bgColor indexed="64"/>
      </patternFill>
    </fill>
  </fills>
  <borders count="7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7" borderId="5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vertical="center" wrapText="1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0" fontId="7" fillId="9" borderId="6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18"/>
  <sheetViews>
    <sheetView showGridLines="0" tabSelected="1" zoomScale="95" zoomScaleNormal="95" workbookViewId="0"/>
  </sheetViews>
  <sheetFormatPr defaultRowHeight="15"/>
  <cols>
    <col min="1" max="1" width="26.7109375" customWidth="1"/>
    <col min="2" max="4" width="31.7109375" customWidth="1"/>
  </cols>
  <sheetData>
    <row r="1" spans="1:4" ht="30" customHeight="1">
      <c r="A1" s="1" t="s">
        <v>0</v>
      </c>
      <c r="B1" s="1"/>
      <c r="C1" s="1"/>
      <c r="D1" s="1"/>
    </row>
    <row r="2" spans="1:4" ht="21" customHeight="1">
      <c r="A2" s="2" t="s">
        <v>1</v>
      </c>
      <c r="B2" s="2"/>
      <c r="C2" s="2"/>
      <c r="D2" s="2"/>
    </row>
    <row r="4" spans="1:4" ht="27" customHeight="1">
      <c r="A4" s="3" t="s">
        <v>2</v>
      </c>
      <c r="B4" s="4" t="s">
        <v>3</v>
      </c>
      <c r="C4" s="4"/>
      <c r="D4" s="4"/>
    </row>
    <row r="5" spans="1:4" ht="27" customHeight="1">
      <c r="A5" s="3" t="s">
        <v>4</v>
      </c>
      <c r="B5" s="4" t="s">
        <v>5</v>
      </c>
      <c r="C5" s="4"/>
      <c r="D5" s="4"/>
    </row>
    <row r="6" spans="1:4" ht="27" customHeight="1">
      <c r="A6" s="3" t="s">
        <v>6</v>
      </c>
      <c r="B6" s="4" t="s">
        <v>7</v>
      </c>
      <c r="C6" s="4"/>
      <c r="D6" s="4"/>
    </row>
    <row r="7" spans="1:4" ht="27" customHeight="1">
      <c r="A7" s="3" t="s">
        <v>8</v>
      </c>
      <c r="B7" s="4" t="s">
        <v>9</v>
      </c>
      <c r="C7" s="4"/>
      <c r="D7" s="4"/>
    </row>
    <row r="8" spans="1:4" ht="27" customHeight="1">
      <c r="A8" s="3" t="s">
        <v>10</v>
      </c>
      <c r="B8" s="4" t="s">
        <v>11</v>
      </c>
      <c r="C8" s="4"/>
      <c r="D8" s="4"/>
    </row>
    <row r="9" spans="1:4" ht="27" customHeight="1">
      <c r="A9" s="3" t="s">
        <v>12</v>
      </c>
      <c r="B9" s="4" t="s">
        <v>13</v>
      </c>
      <c r="C9" s="4"/>
      <c r="D9" s="4"/>
    </row>
    <row r="10" spans="1:4" ht="34" customHeight="1">
      <c r="A10" s="3" t="s">
        <v>14</v>
      </c>
      <c r="B10" s="4" t="s">
        <v>15</v>
      </c>
      <c r="C10" s="4"/>
      <c r="D10" s="4"/>
    </row>
    <row r="11" spans="1:4" ht="34" customHeight="1">
      <c r="A11" s="3" t="s">
        <v>16</v>
      </c>
      <c r="B11" s="4" t="s">
        <v>17</v>
      </c>
      <c r="C11" s="4"/>
      <c r="D11" s="4"/>
    </row>
    <row r="15" spans="1:4">
      <c r="A15" s="3" t="s">
        <v>18</v>
      </c>
      <c r="B15" s="5" t="s">
        <v>19</v>
      </c>
    </row>
    <row r="16" spans="1:4">
      <c r="B16" s="5" t="s">
        <v>20</v>
      </c>
    </row>
    <row r="17" spans="2:2">
      <c r="B17" s="5" t="s">
        <v>21</v>
      </c>
    </row>
    <row r="18" spans="2:2">
      <c r="B18" s="5" t="s">
        <v>22</v>
      </c>
    </row>
  </sheetData>
  <mergeCells count="10">
    <mergeCell ref="A1:D1"/>
    <mergeCell ref="A2:D2"/>
    <mergeCell ref="B4:D4"/>
    <mergeCell ref="B5:D5"/>
    <mergeCell ref="B6:D6"/>
    <mergeCell ref="B7:D7"/>
    <mergeCell ref="B8:D8"/>
    <mergeCell ref="B9:D9"/>
    <mergeCell ref="B10:D10"/>
    <mergeCell ref="B11:D11"/>
  </mergeCells>
  <hyperlinks>
    <hyperlink ref="B15" location="'Inputs'!A1" display="1 · Inspect supplied values and provenance →"/>
    <hyperlink ref="B16" location="'Bridge'!A1" display="2 · Follow formula-visible calculations →"/>
    <hyperlink ref="B17" location="'Controls'!A1" display="3 · Resolve mechanical differences →"/>
    <hyperlink ref="B18" location="'Release'!A1" display="4 · Evaluate professional assertion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53"/>
  <sheetViews>
    <sheetView showGridLines="0" zoomScale="95" zoomScaleNormal="95" workbookViewId="0">
      <pane ySplit="4" topLeftCell="A5" activePane="bottomLeft" state="frozen"/>
      <selection pane="bottomLeft"/>
    </sheetView>
  </sheetViews>
  <sheetFormatPr defaultRowHeight="15"/>
  <cols>
    <col min="1" max="1" width="46.7109375" customWidth="1"/>
    <col min="2" max="2" width="22.7109375" customWidth="1"/>
    <col min="3" max="3" width="24.7109375" customWidth="1"/>
    <col min="4" max="4" width="42.7109375" customWidth="1"/>
  </cols>
  <sheetData>
    <row r="1" spans="1:4" ht="30" customHeight="1">
      <c r="A1" s="1" t="s">
        <v>23</v>
      </c>
      <c r="B1" s="1"/>
      <c r="C1" s="1"/>
      <c r="D1" s="1"/>
    </row>
    <row r="2" spans="1:4" ht="21" customHeight="1">
      <c r="A2" s="2" t="s">
        <v>24</v>
      </c>
      <c r="B2" s="2"/>
      <c r="C2" s="2"/>
      <c r="D2" s="2"/>
    </row>
    <row r="4" spans="1:4">
      <c r="A4" s="6" t="s">
        <v>25</v>
      </c>
      <c r="B4" s="6" t="s">
        <v>26</v>
      </c>
      <c r="C4" s="6" t="s">
        <v>27</v>
      </c>
      <c r="D4" s="6" t="s">
        <v>28</v>
      </c>
    </row>
    <row r="5" spans="1:4">
      <c r="A5" s="7" t="s">
        <v>29</v>
      </c>
      <c r="B5" s="8" t="s">
        <v>30</v>
      </c>
      <c r="C5" s="8" t="s">
        <v>31</v>
      </c>
      <c r="D5" s="9" t="s">
        <v>32</v>
      </c>
    </row>
    <row r="6" spans="1:4">
      <c r="A6" s="7" t="s">
        <v>33</v>
      </c>
      <c r="B6" s="8" t="s">
        <v>34</v>
      </c>
      <c r="C6" s="8" t="s">
        <v>31</v>
      </c>
      <c r="D6" s="9" t="s">
        <v>32</v>
      </c>
    </row>
    <row r="7" spans="1:4">
      <c r="A7" s="7" t="s">
        <v>35</v>
      </c>
      <c r="B7" s="10">
        <v>0</v>
      </c>
      <c r="C7" s="8" t="s">
        <v>31</v>
      </c>
      <c r="D7" s="9" t="s">
        <v>32</v>
      </c>
    </row>
    <row r="8" spans="1:4">
      <c r="A8" s="7" t="s">
        <v>36</v>
      </c>
      <c r="B8" s="10">
        <v>48000</v>
      </c>
      <c r="C8" s="8" t="s">
        <v>31</v>
      </c>
      <c r="D8" s="9" t="s">
        <v>32</v>
      </c>
    </row>
    <row r="9" spans="1:4">
      <c r="A9" s="7" t="s">
        <v>37</v>
      </c>
      <c r="B9" s="10">
        <v>0</v>
      </c>
      <c r="C9" s="8" t="s">
        <v>31</v>
      </c>
      <c r="D9" s="9" t="s">
        <v>32</v>
      </c>
    </row>
    <row r="10" spans="1:4">
      <c r="A10" s="7" t="s">
        <v>38</v>
      </c>
      <c r="B10" s="10">
        <v>0</v>
      </c>
      <c r="C10" s="8" t="s">
        <v>31</v>
      </c>
      <c r="D10" s="9" t="s">
        <v>32</v>
      </c>
    </row>
    <row r="11" spans="1:4">
      <c r="A11" s="7" t="s">
        <v>39</v>
      </c>
      <c r="B11" s="10">
        <v>30000</v>
      </c>
      <c r="C11" s="8" t="s">
        <v>31</v>
      </c>
      <c r="D11" s="9" t="s">
        <v>32</v>
      </c>
    </row>
    <row r="12" spans="1:4">
      <c r="A12" s="7" t="s">
        <v>40</v>
      </c>
      <c r="B12" s="10">
        <v>0</v>
      </c>
      <c r="C12" s="8" t="s">
        <v>31</v>
      </c>
      <c r="D12" s="9" t="s">
        <v>32</v>
      </c>
    </row>
    <row r="13" spans="1:4">
      <c r="A13" s="7" t="s">
        <v>41</v>
      </c>
      <c r="B13" s="10">
        <v>48000</v>
      </c>
      <c r="C13" s="8" t="s">
        <v>31</v>
      </c>
      <c r="D13" s="9" t="s">
        <v>32</v>
      </c>
    </row>
    <row r="14" spans="1:4">
      <c r="A14" s="7" t="s">
        <v>42</v>
      </c>
      <c r="B14" s="10">
        <v>0</v>
      </c>
      <c r="C14" s="8" t="s">
        <v>31</v>
      </c>
      <c r="D14" s="9" t="s">
        <v>32</v>
      </c>
    </row>
    <row r="15" spans="1:4">
      <c r="A15" s="7" t="s">
        <v>43</v>
      </c>
      <c r="B15" s="10">
        <v>48000</v>
      </c>
      <c r="C15" s="8" t="s">
        <v>31</v>
      </c>
      <c r="D15" s="9" t="s">
        <v>32</v>
      </c>
    </row>
    <row r="16" spans="1:4">
      <c r="A16" s="7" t="s">
        <v>44</v>
      </c>
      <c r="B16" s="10">
        <v>18000</v>
      </c>
      <c r="C16" s="8" t="s">
        <v>31</v>
      </c>
      <c r="D16" s="9" t="s">
        <v>32</v>
      </c>
    </row>
    <row r="17" spans="1:4">
      <c r="A17" s="7" t="s">
        <v>45</v>
      </c>
      <c r="B17" s="8" t="s">
        <v>46</v>
      </c>
      <c r="C17" s="8" t="s">
        <v>31</v>
      </c>
      <c r="D17" s="9" t="s">
        <v>32</v>
      </c>
    </row>
    <row r="18" spans="1:4">
      <c r="A18" s="7" t="s">
        <v>47</v>
      </c>
      <c r="B18" s="10">
        <v>0</v>
      </c>
      <c r="C18" s="8" t="s">
        <v>31</v>
      </c>
      <c r="D18" s="9" t="s">
        <v>32</v>
      </c>
    </row>
    <row r="19" spans="1:4">
      <c r="A19" s="7" t="s">
        <v>48</v>
      </c>
      <c r="B19" s="11">
        <v>0</v>
      </c>
      <c r="C19" s="8" t="s">
        <v>31</v>
      </c>
      <c r="D19" s="9" t="s">
        <v>32</v>
      </c>
    </row>
    <row r="20" spans="1:4">
      <c r="A20" s="7" t="s">
        <v>49</v>
      </c>
      <c r="B20" s="11">
        <v>0</v>
      </c>
      <c r="C20" s="8" t="s">
        <v>31</v>
      </c>
      <c r="D20" s="9" t="s">
        <v>32</v>
      </c>
    </row>
    <row r="21" spans="1:4">
      <c r="A21" s="7" t="s">
        <v>50</v>
      </c>
      <c r="B21" s="8"/>
      <c r="C21" s="8" t="s">
        <v>31</v>
      </c>
      <c r="D21" s="9" t="s">
        <v>32</v>
      </c>
    </row>
    <row r="22" spans="1:4">
      <c r="A22" s="7" t="s">
        <v>51</v>
      </c>
      <c r="B22" s="10">
        <v>0</v>
      </c>
      <c r="C22" s="8" t="s">
        <v>31</v>
      </c>
      <c r="D22" s="9" t="s">
        <v>32</v>
      </c>
    </row>
    <row r="23" spans="1:4">
      <c r="A23" s="7" t="s">
        <v>52</v>
      </c>
      <c r="B23" s="10">
        <v>0</v>
      </c>
      <c r="C23" s="8" t="s">
        <v>31</v>
      </c>
      <c r="D23" s="9" t="s">
        <v>32</v>
      </c>
    </row>
    <row r="24" spans="1:4">
      <c r="A24" s="7" t="s">
        <v>53</v>
      </c>
      <c r="B24" s="10">
        <v>0</v>
      </c>
      <c r="C24" s="8" t="s">
        <v>31</v>
      </c>
      <c r="D24" s="9" t="s">
        <v>32</v>
      </c>
    </row>
    <row r="25" spans="1:4">
      <c r="A25" s="7" t="s">
        <v>54</v>
      </c>
      <c r="B25" s="10">
        <v>0</v>
      </c>
      <c r="C25" s="8" t="s">
        <v>31</v>
      </c>
      <c r="D25" s="9" t="s">
        <v>32</v>
      </c>
    </row>
    <row r="26" spans="1:4">
      <c r="A26" s="7" t="s">
        <v>55</v>
      </c>
      <c r="B26" s="10">
        <v>0</v>
      </c>
      <c r="C26" s="8" t="s">
        <v>31</v>
      </c>
      <c r="D26" s="9" t="s">
        <v>32</v>
      </c>
    </row>
    <row r="27" spans="1:4">
      <c r="A27" s="7" t="s">
        <v>56</v>
      </c>
      <c r="B27" s="10">
        <v>0</v>
      </c>
      <c r="C27" s="8" t="s">
        <v>31</v>
      </c>
      <c r="D27" s="9" t="s">
        <v>32</v>
      </c>
    </row>
    <row r="28" spans="1:4">
      <c r="A28" s="7" t="s">
        <v>57</v>
      </c>
      <c r="B28" s="10">
        <v>0</v>
      </c>
      <c r="C28" s="8" t="s">
        <v>31</v>
      </c>
      <c r="D28" s="9" t="s">
        <v>32</v>
      </c>
    </row>
    <row r="29" spans="1:4">
      <c r="A29" s="7" t="s">
        <v>58</v>
      </c>
      <c r="B29" s="10">
        <v>0</v>
      </c>
      <c r="C29" s="8" t="s">
        <v>31</v>
      </c>
      <c r="D29" s="9" t="s">
        <v>32</v>
      </c>
    </row>
    <row r="30" spans="1:4">
      <c r="A30" s="7" t="s">
        <v>59</v>
      </c>
      <c r="B30" s="10">
        <v>0</v>
      </c>
      <c r="C30" s="8" t="s">
        <v>31</v>
      </c>
      <c r="D30" s="9" t="s">
        <v>32</v>
      </c>
    </row>
    <row r="31" spans="1:4">
      <c r="A31" s="7" t="s">
        <v>60</v>
      </c>
      <c r="B31" s="10">
        <v>0</v>
      </c>
      <c r="C31" s="8" t="s">
        <v>31</v>
      </c>
      <c r="D31" s="9" t="s">
        <v>32</v>
      </c>
    </row>
    <row r="32" spans="1:4">
      <c r="A32" s="7" t="s">
        <v>61</v>
      </c>
      <c r="B32" s="10">
        <v>0</v>
      </c>
      <c r="C32" s="8" t="s">
        <v>31</v>
      </c>
      <c r="D32" s="9" t="s">
        <v>32</v>
      </c>
    </row>
    <row r="33" spans="1:4">
      <c r="A33" s="7" t="s">
        <v>62</v>
      </c>
      <c r="B33" s="10">
        <v>0</v>
      </c>
      <c r="C33" s="8" t="s">
        <v>31</v>
      </c>
      <c r="D33" s="9" t="s">
        <v>32</v>
      </c>
    </row>
    <row r="34" spans="1:4">
      <c r="A34" s="7" t="s">
        <v>63</v>
      </c>
      <c r="B34" s="10">
        <v>0</v>
      </c>
      <c r="C34" s="8" t="s">
        <v>31</v>
      </c>
      <c r="D34" s="9" t="s">
        <v>32</v>
      </c>
    </row>
    <row r="35" spans="1:4">
      <c r="A35" s="7" t="s">
        <v>64</v>
      </c>
      <c r="B35" s="10">
        <v>0</v>
      </c>
      <c r="C35" s="8" t="s">
        <v>31</v>
      </c>
      <c r="D35" s="9" t="s">
        <v>32</v>
      </c>
    </row>
    <row r="36" spans="1:4">
      <c r="A36" s="7" t="s">
        <v>65</v>
      </c>
      <c r="B36" s="10">
        <v>0</v>
      </c>
      <c r="C36" s="8" t="s">
        <v>31</v>
      </c>
      <c r="D36" s="9" t="s">
        <v>32</v>
      </c>
    </row>
    <row r="37" spans="1:4">
      <c r="A37" s="7" t="s">
        <v>66</v>
      </c>
      <c r="B37" s="10">
        <v>0</v>
      </c>
      <c r="C37" s="8" t="s">
        <v>31</v>
      </c>
      <c r="D37" s="9" t="s">
        <v>32</v>
      </c>
    </row>
    <row r="38" spans="1:4">
      <c r="A38" s="7" t="s">
        <v>67</v>
      </c>
      <c r="B38" s="10">
        <v>0</v>
      </c>
      <c r="C38" s="8" t="s">
        <v>31</v>
      </c>
      <c r="D38" s="9" t="s">
        <v>32</v>
      </c>
    </row>
    <row r="39" spans="1:4">
      <c r="A39" s="7" t="s">
        <v>68</v>
      </c>
      <c r="B39" s="10">
        <v>0</v>
      </c>
      <c r="C39" s="8" t="s">
        <v>31</v>
      </c>
      <c r="D39" s="9" t="s">
        <v>32</v>
      </c>
    </row>
    <row r="40" spans="1:4">
      <c r="A40" s="7" t="s">
        <v>69</v>
      </c>
      <c r="B40" s="10">
        <v>0</v>
      </c>
      <c r="C40" s="8" t="s">
        <v>31</v>
      </c>
      <c r="D40" s="9" t="s">
        <v>32</v>
      </c>
    </row>
    <row r="41" spans="1:4">
      <c r="A41" s="7" t="s">
        <v>70</v>
      </c>
      <c r="B41" s="10">
        <v>0</v>
      </c>
      <c r="C41" s="8" t="s">
        <v>31</v>
      </c>
      <c r="D41" s="9" t="s">
        <v>32</v>
      </c>
    </row>
    <row r="42" spans="1:4">
      <c r="A42" s="7" t="s">
        <v>71</v>
      </c>
      <c r="B42" s="10">
        <v>0</v>
      </c>
      <c r="C42" s="8" t="s">
        <v>31</v>
      </c>
      <c r="D42" s="9" t="s">
        <v>32</v>
      </c>
    </row>
    <row r="43" spans="1:4">
      <c r="A43" s="7" t="s">
        <v>72</v>
      </c>
      <c r="B43" s="10">
        <v>0</v>
      </c>
      <c r="C43" s="8" t="s">
        <v>31</v>
      </c>
      <c r="D43" s="9" t="s">
        <v>32</v>
      </c>
    </row>
    <row r="44" spans="1:4">
      <c r="A44" s="7" t="s">
        <v>73</v>
      </c>
      <c r="B44" s="10">
        <v>0</v>
      </c>
      <c r="C44" s="8" t="s">
        <v>31</v>
      </c>
      <c r="D44" s="9" t="s">
        <v>32</v>
      </c>
    </row>
    <row r="45" spans="1:4">
      <c r="A45" s="7" t="s">
        <v>74</v>
      </c>
      <c r="B45" s="10">
        <v>0</v>
      </c>
      <c r="C45" s="8" t="s">
        <v>31</v>
      </c>
      <c r="D45" s="9" t="s">
        <v>32</v>
      </c>
    </row>
    <row r="46" spans="1:4">
      <c r="A46" s="7" t="s">
        <v>75</v>
      </c>
      <c r="B46" s="10">
        <v>0</v>
      </c>
      <c r="C46" s="8" t="s">
        <v>31</v>
      </c>
      <c r="D46" s="9" t="s">
        <v>32</v>
      </c>
    </row>
    <row r="47" spans="1:4">
      <c r="A47" s="7" t="s">
        <v>76</v>
      </c>
      <c r="B47" s="10">
        <v>0</v>
      </c>
      <c r="C47" s="8" t="s">
        <v>31</v>
      </c>
      <c r="D47" s="9" t="s">
        <v>32</v>
      </c>
    </row>
    <row r="48" spans="1:4">
      <c r="A48" s="7" t="s">
        <v>77</v>
      </c>
      <c r="B48" s="10">
        <v>0</v>
      </c>
      <c r="C48" s="8" t="s">
        <v>31</v>
      </c>
      <c r="D48" s="9" t="s">
        <v>32</v>
      </c>
    </row>
    <row r="49" spans="1:4">
      <c r="A49" s="7" t="s">
        <v>78</v>
      </c>
      <c r="B49" s="10">
        <v>0</v>
      </c>
      <c r="C49" s="8" t="s">
        <v>31</v>
      </c>
      <c r="D49" s="9" t="s">
        <v>32</v>
      </c>
    </row>
    <row r="50" spans="1:4">
      <c r="A50" s="7" t="s">
        <v>79</v>
      </c>
      <c r="B50" s="10">
        <v>0</v>
      </c>
      <c r="C50" s="8" t="s">
        <v>31</v>
      </c>
      <c r="D50" s="9" t="s">
        <v>32</v>
      </c>
    </row>
    <row r="51" spans="1:4">
      <c r="A51" s="7" t="s">
        <v>80</v>
      </c>
      <c r="B51" s="10">
        <v>0</v>
      </c>
      <c r="C51" s="8" t="s">
        <v>31</v>
      </c>
      <c r="D51" s="9" t="s">
        <v>32</v>
      </c>
    </row>
    <row r="52" spans="1:4">
      <c r="A52" s="7" t="s">
        <v>81</v>
      </c>
      <c r="B52" s="10">
        <v>0</v>
      </c>
      <c r="C52" s="8" t="s">
        <v>31</v>
      </c>
      <c r="D52" s="9" t="s">
        <v>32</v>
      </c>
    </row>
    <row r="53" spans="1:4">
      <c r="A53" s="7" t="s">
        <v>82</v>
      </c>
      <c r="B53" s="10">
        <v>0</v>
      </c>
      <c r="C53" s="8" t="s">
        <v>31</v>
      </c>
      <c r="D53" s="9" t="s">
        <v>32</v>
      </c>
    </row>
  </sheetData>
  <sheetProtection sheet="1" objects="1" scenarios="1"/>
  <mergeCells count="2">
    <mergeCell ref="A1:D1"/>
    <mergeCell ref="A2:D2"/>
  </mergeCells>
  <dataValidations count="1">
    <dataValidation type="list" allowBlank="1" showInputMessage="1" showErrorMessage="1" sqref="C5:C53">
      <formula1>"Verified,Supplied,Estimated,Unresolved"</formula1>
    </dataValidation>
  </dataValidation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173F3C"/>
    <pageSetUpPr fitToPage="1"/>
  </sheetPr>
  <dimension ref="A1:D36"/>
  <sheetViews>
    <sheetView showGridLines="0" zoomScale="95" zoomScaleNormal="95" workbookViewId="0"/>
  </sheetViews>
  <sheetFormatPr defaultRowHeight="15"/>
  <cols>
    <col min="1" max="1" width="42.7109375" customWidth="1"/>
    <col min="2" max="3" width="22.7109375" customWidth="1"/>
    <col min="4" max="4" width="42.7109375" customWidth="1"/>
  </cols>
  <sheetData>
    <row r="1" spans="1:4" ht="30" customHeight="1">
      <c r="A1" s="1" t="s">
        <v>83</v>
      </c>
      <c r="B1" s="1"/>
      <c r="C1" s="1"/>
      <c r="D1" s="1"/>
    </row>
    <row r="2" spans="1:4" ht="21" customHeight="1">
      <c r="A2" s="2" t="s">
        <v>84</v>
      </c>
      <c r="B2" s="2"/>
      <c r="C2" s="2"/>
      <c r="D2" s="2"/>
    </row>
    <row r="4" spans="1:4">
      <c r="A4" s="6" t="s">
        <v>85</v>
      </c>
      <c r="B4" s="6" t="s">
        <v>86</v>
      </c>
      <c r="C4" s="6" t="s">
        <v>87</v>
      </c>
      <c r="D4" s="6" t="s">
        <v>88</v>
      </c>
    </row>
    <row r="5" spans="1:4">
      <c r="A5" s="7" t="s">
        <v>89</v>
      </c>
      <c r="B5" s="12">
        <f>'Inputs'!B8-'Inputs'!B7</f>
        <v>48000.0</v>
      </c>
      <c r="C5" s="10">
        <v>48000</v>
      </c>
      <c r="D5" s="9" t="s">
        <v>90</v>
      </c>
    </row>
    <row r="6" spans="1:4">
      <c r="A6" s="7" t="s">
        <v>91</v>
      </c>
      <c r="B6" s="12">
        <f>IF('Inputs'!B6="none",B5,IF('Inputs'!B6="fair_value",B5+'Inputs'!B9,'Inputs'!B10))</f>
        <v>0.0</v>
      </c>
      <c r="C6" s="10">
        <v>0</v>
      </c>
      <c r="D6" s="9" t="s">
        <v>90</v>
      </c>
    </row>
    <row r="7" spans="1:4">
      <c r="A7" s="7" t="s">
        <v>92</v>
      </c>
      <c r="B7" s="12">
        <f>IF('Inputs'!B6="cash_flow",B5,0)</f>
        <v>48000.0</v>
      </c>
      <c r="C7" s="10">
        <v>48000</v>
      </c>
      <c r="D7" s="9" t="s">
        <v>90</v>
      </c>
    </row>
    <row r="8" spans="1:4">
      <c r="A8" s="7" t="s">
        <v>93</v>
      </c>
      <c r="B8" s="12">
        <f>'Inputs'!B12+B7-'Inputs'!B10-'Inputs'!B11</f>
        <v>18000.0</v>
      </c>
      <c r="C8" s="10">
        <v>18000</v>
      </c>
      <c r="D8" s="9" t="s">
        <v>90</v>
      </c>
    </row>
    <row r="9" spans="1:4">
      <c r="A9" s="7" t="s">
        <v>94</v>
      </c>
      <c r="B9" s="12">
        <f>'Inputs'!B18*'Inputs'!B19</f>
        <v>0.0</v>
      </c>
      <c r="C9" s="10">
        <v>0</v>
      </c>
      <c r="D9" s="9" t="s">
        <v>90</v>
      </c>
    </row>
    <row r="10" spans="1:4">
      <c r="A10" s="7" t="s">
        <v>95</v>
      </c>
      <c r="B10" s="12">
        <f>'Inputs'!B18*'Inputs'!B20</f>
        <v>0.0</v>
      </c>
      <c r="C10" s="10">
        <v>0</v>
      </c>
      <c r="D10" s="9" t="s">
        <v>90</v>
      </c>
    </row>
    <row r="11" spans="1:4">
      <c r="A11" s="7" t="s">
        <v>96</v>
      </c>
      <c r="B11" s="12">
        <f>(B10-B9)*IF('Inputs'!B17="payable",-1,1)</f>
        <v>0.0</v>
      </c>
      <c r="C11" s="10">
        <v>0</v>
      </c>
      <c r="D11" s="9" t="s">
        <v>90</v>
      </c>
    </row>
    <row r="12" spans="1:4">
      <c r="A12" s="7" t="s">
        <v>97</v>
      </c>
      <c r="B12" s="12">
        <f>IF('Inputs'!B21="",B10,'Inputs'!B18*'Inputs'!B21)</f>
        <v>0.0</v>
      </c>
      <c r="C12" s="10">
        <v>0</v>
      </c>
      <c r="D12" s="9" t="s">
        <v>90</v>
      </c>
    </row>
    <row r="13" spans="1:4">
      <c r="A13" s="7" t="s">
        <v>98</v>
      </c>
      <c r="B13" s="12">
        <f>(B12-B10)*IF('Inputs'!B17="payable",-1,1)</f>
        <v>0.0</v>
      </c>
      <c r="C13" s="10">
        <v>0</v>
      </c>
      <c r="D13" s="9" t="s">
        <v>90</v>
      </c>
    </row>
    <row r="14" spans="1:4">
      <c r="A14" s="7" t="s">
        <v>99</v>
      </c>
      <c r="B14" s="12">
        <f>'Inputs'!B29-'Inputs'!B30</f>
        <v>0.0</v>
      </c>
      <c r="C14" s="10">
        <v>0</v>
      </c>
      <c r="D14" s="9" t="s">
        <v>90</v>
      </c>
    </row>
    <row r="15" spans="1:4">
      <c r="A15" s="7" t="s">
        <v>100</v>
      </c>
      <c r="B15" s="12">
        <f>'Inputs'!B28+B14-'Inputs'!B31</f>
        <v>0.0</v>
      </c>
      <c r="C15" s="10">
        <v>0</v>
      </c>
      <c r="D15" s="9" t="s">
        <v>90</v>
      </c>
    </row>
    <row r="16" spans="1:4">
      <c r="A16" s="7" t="s">
        <v>101</v>
      </c>
      <c r="B16" s="12">
        <f>'Inputs'!B25-'Inputs'!B26-'Inputs'!B27-B15</f>
        <v>0.0</v>
      </c>
      <c r="C16" s="10">
        <v>0</v>
      </c>
      <c r="D16" s="9" t="s">
        <v>90</v>
      </c>
    </row>
    <row r="17" spans="1:4">
      <c r="A17" s="7" t="s">
        <v>102</v>
      </c>
      <c r="B17" s="12">
        <f>'Inputs'!B34+'Inputs'!B35+'Inputs'!B36+'Inputs'!B37</f>
        <v>0.0</v>
      </c>
      <c r="C17" s="10">
        <v>0</v>
      </c>
      <c r="D17" s="9" t="s">
        <v>90</v>
      </c>
    </row>
    <row r="18" spans="1:4">
      <c r="A18" s="7" t="s">
        <v>103</v>
      </c>
      <c r="B18" s="12">
        <f>'Inputs'!B38-'Inputs'!B39</f>
        <v>0.0</v>
      </c>
      <c r="C18" s="10">
        <v>0</v>
      </c>
      <c r="D18" s="9" t="s">
        <v>90</v>
      </c>
    </row>
    <row r="19" spans="1:4">
      <c r="A19" s="7" t="s">
        <v>104</v>
      </c>
      <c r="B19" s="12">
        <f>B17-B18</f>
        <v>0.0</v>
      </c>
      <c r="C19" s="10">
        <v>0</v>
      </c>
      <c r="D19" s="9" t="s">
        <v>90</v>
      </c>
    </row>
    <row r="20" spans="1:4">
      <c r="A20" s="7" t="s">
        <v>105</v>
      </c>
      <c r="B20" s="12">
        <f>'Inputs'!B41+'Inputs'!B42-'Inputs'!B43-'Inputs'!B44+'Inputs'!B45</f>
        <v>0.0</v>
      </c>
      <c r="C20" s="10">
        <v>0</v>
      </c>
      <c r="D20" s="9" t="s">
        <v>90</v>
      </c>
    </row>
    <row r="21" spans="1:4">
      <c r="A21" s="7" t="s">
        <v>106</v>
      </c>
      <c r="B21" s="12">
        <f>'Inputs'!B46+'Inputs'!B47-'Inputs'!B48</f>
        <v>0.0</v>
      </c>
      <c r="C21" s="10">
        <v>0</v>
      </c>
      <c r="D21" s="9" t="s">
        <v>90</v>
      </c>
    </row>
    <row r="32" spans="1:4">
      <c r="A32" s="9" t="s">
        <v>107</v>
      </c>
      <c r="B32" s="9"/>
      <c r="C32" s="9"/>
      <c r="D32" s="9"/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</sheetData>
  <sheetProtection sheet="1" objects="1" scenarios="1"/>
  <mergeCells count="3">
    <mergeCell ref="A1:D1"/>
    <mergeCell ref="A2:D2"/>
    <mergeCell ref="A32:D36"/>
  </mergeCells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1"/>
  <sheetViews>
    <sheetView showGridLines="0" zoomScale="95" zoomScaleNormal="95" workbookViewId="0"/>
  </sheetViews>
  <sheetFormatPr defaultRowHeight="15"/>
  <cols>
    <col min="1" max="1" width="42.7109375" customWidth="1"/>
    <col min="2" max="3" width="18.7109375" customWidth="1"/>
    <col min="4" max="4" width="46.7109375" customWidth="1"/>
  </cols>
  <sheetData>
    <row r="1" spans="1:4" ht="30" customHeight="1">
      <c r="A1" s="1" t="s">
        <v>108</v>
      </c>
      <c r="B1" s="1"/>
      <c r="C1" s="1"/>
      <c r="D1" s="1"/>
    </row>
    <row r="2" spans="1:4" ht="21" customHeight="1">
      <c r="A2" s="2" t="s">
        <v>109</v>
      </c>
      <c r="B2" s="2"/>
      <c r="C2" s="2"/>
      <c r="D2" s="2"/>
    </row>
    <row r="4" spans="1:4">
      <c r="A4" s="6" t="s">
        <v>85</v>
      </c>
      <c r="B4" s="6" t="s">
        <v>110</v>
      </c>
      <c r="C4" s="6" t="s">
        <v>111</v>
      </c>
      <c r="D4" s="6" t="s">
        <v>112</v>
      </c>
    </row>
    <row r="5" spans="1:4">
      <c r="A5" s="7" t="str">
        <f>'Bridge'!A5</f>
        <v>derivative_change</v>
      </c>
      <c r="B5" s="12">
        <f>'Bridge'!B5-'Bridge'!C5</f>
        <v>0</v>
      </c>
      <c r="C5" s="13" t="str">
        <f>IF(ABS(B5)&lt;0.01,"PASS","CHECK")</f>
        <v>PASS</v>
      </c>
      <c r="D5" s="9" t="s">
        <v>113</v>
      </c>
    </row>
    <row r="6" spans="1:4">
      <c r="A6" s="7" t="str">
        <f>'Bridge'!A6</f>
        <v>current_earnings_effect</v>
      </c>
      <c r="B6" s="12">
        <f>'Bridge'!B6-'Bridge'!C6</f>
        <v>0</v>
      </c>
      <c r="C6" s="13" t="str">
        <f>IF(ABS(B6)&lt;0.01,"PASS","CHECK")</f>
        <v>PASS</v>
      </c>
      <c r="D6" s="9" t="s">
        <v>113</v>
      </c>
    </row>
    <row r="7" spans="1:4">
      <c r="A7" s="7" t="str">
        <f>'Bridge'!A7</f>
        <v>current_oci_effect</v>
      </c>
      <c r="B7" s="12">
        <f>'Bridge'!B7-'Bridge'!C7</f>
        <v>0</v>
      </c>
      <c r="C7" s="13" t="str">
        <f>IF(ABS(B7)&lt;0.01,"PASS","CHECK")</f>
        <v>PASS</v>
      </c>
      <c r="D7" s="9" t="s">
        <v>113</v>
      </c>
    </row>
    <row r="8" spans="1:4">
      <c r="A8" s="7" t="str">
        <f>'Bridge'!A8</f>
        <v>ending_aoci</v>
      </c>
      <c r="B8" s="12">
        <f>'Bridge'!B8-'Bridge'!C8</f>
        <v>0</v>
      </c>
      <c r="C8" s="13" t="str">
        <f>IF(ABS(B8)&lt;0.01,"PASS","CHECK")</f>
        <v>PASS</v>
      </c>
      <c r="D8" s="9" t="s">
        <v>113</v>
      </c>
    </row>
    <row r="9" spans="1:4">
      <c r="A9" s="7" t="str">
        <f>'Bridge'!A9</f>
        <v>initial_functional_amount</v>
      </c>
      <c r="B9" s="12">
        <f>'Bridge'!B9-'Bridge'!C9</f>
        <v>0</v>
      </c>
      <c r="C9" s="13" t="str">
        <f>IF(ABS(B9)&lt;0.01,"PASS","CHECK")</f>
        <v>PASS</v>
      </c>
      <c r="D9" s="9" t="s">
        <v>113</v>
      </c>
    </row>
    <row r="10" spans="1:4">
      <c r="A10" s="7" t="str">
        <f>'Bridge'!A10</f>
        <v>closing_carrying_amount</v>
      </c>
      <c r="B10" s="12">
        <f>'Bridge'!B10-'Bridge'!C10</f>
        <v>0</v>
      </c>
      <c r="C10" s="13" t="str">
        <f>IF(ABS(B10)&lt;0.01,"PASS","CHECK")</f>
        <v>PASS</v>
      </c>
      <c r="D10" s="9" t="s">
        <v>113</v>
      </c>
    </row>
    <row r="11" spans="1:4">
      <c r="A11" s="7" t="str">
        <f>'Bridge'!A11</f>
        <v>remeasurement_gain_loss</v>
      </c>
      <c r="B11" s="12">
        <f>'Bridge'!B11-'Bridge'!C11</f>
        <v>0</v>
      </c>
      <c r="C11" s="13" t="str">
        <f>IF(ABS(B11)&lt;0.01,"PASS","CHECK")</f>
        <v>PASS</v>
      </c>
      <c r="D11" s="9" t="s">
        <v>113</v>
      </c>
    </row>
    <row r="12" spans="1:4">
      <c r="A12" s="7" t="str">
        <f>'Bridge'!A12</f>
        <v>settlement_functional_amount</v>
      </c>
      <c r="B12" s="12">
        <f>'Bridge'!B12-'Bridge'!C12</f>
        <v>0</v>
      </c>
      <c r="C12" s="13" t="str">
        <f>IF(ABS(B12)&lt;0.01,"PASS","CHECK")</f>
        <v>PASS</v>
      </c>
      <c r="D12" s="9" t="s">
        <v>113</v>
      </c>
    </row>
    <row r="13" spans="1:4">
      <c r="A13" s="7" t="str">
        <f>'Bridge'!A13</f>
        <v>post_close_settlement_gain_loss</v>
      </c>
      <c r="B13" s="12">
        <f>'Bridge'!B13-'Bridge'!C13</f>
        <v>0</v>
      </c>
      <c r="C13" s="13" t="str">
        <f>IF(ABS(B13)&lt;0.01,"PASS","CHECK")</f>
        <v>PASS</v>
      </c>
      <c r="D13" s="9" t="s">
        <v>113</v>
      </c>
    </row>
    <row r="14" spans="1:4">
      <c r="A14" s="7" t="str">
        <f>'Bridge'!A14</f>
        <v>translated_net_income</v>
      </c>
      <c r="B14" s="12">
        <f>'Bridge'!B14-'Bridge'!C14</f>
        <v>0</v>
      </c>
      <c r="C14" s="13" t="str">
        <f>IF(ABS(B14)&lt;0.01,"PASS","CHECK")</f>
        <v>PASS</v>
      </c>
      <c r="D14" s="9" t="s">
        <v>113</v>
      </c>
    </row>
    <row r="15" spans="1:4">
      <c r="A15" s="7" t="str">
        <f>'Bridge'!A15</f>
        <v>translated_ending_retained_earnings</v>
      </c>
      <c r="B15" s="12">
        <f>'Bridge'!B15-'Bridge'!C15</f>
        <v>0</v>
      </c>
      <c r="C15" s="13" t="str">
        <f>IF(ABS(B15)&lt;0.01,"PASS","CHECK")</f>
        <v>PASS</v>
      </c>
      <c r="D15" s="9" t="s">
        <v>113</v>
      </c>
    </row>
    <row r="16" spans="1:4">
      <c r="A16" s="7" t="str">
        <f>'Bridge'!A16</f>
        <v>translation_adjustment</v>
      </c>
      <c r="B16" s="12">
        <f>'Bridge'!B16-'Bridge'!C16</f>
        <v>0</v>
      </c>
      <c r="C16" s="13" t="str">
        <f>IF(ABS(B16)&lt;0.01,"PASS","CHECK")</f>
        <v>PASS</v>
      </c>
      <c r="D16" s="9" t="s">
        <v>113</v>
      </c>
    </row>
    <row r="17" spans="1:4">
      <c r="A17" s="7" t="str">
        <f>'Bridge'!A17</f>
        <v>total_consideration</v>
      </c>
      <c r="B17" s="12">
        <f>'Bridge'!B17-'Bridge'!C17</f>
        <v>0</v>
      </c>
      <c r="C17" s="13" t="str">
        <f>IF(ABS(B17)&lt;0.01,"PASS","CHECK")</f>
        <v>PASS</v>
      </c>
      <c r="D17" s="9" t="s">
        <v>113</v>
      </c>
    </row>
    <row r="18" spans="1:4">
      <c r="A18" s="7" t="str">
        <f>'Bridge'!A18</f>
        <v>identifiable_net_assets</v>
      </c>
      <c r="B18" s="12">
        <f>'Bridge'!B18-'Bridge'!C18</f>
        <v>0</v>
      </c>
      <c r="C18" s="13" t="str">
        <f>IF(ABS(B18)&lt;0.01,"PASS","CHECK")</f>
        <v>PASS</v>
      </c>
      <c r="D18" s="9" t="s">
        <v>113</v>
      </c>
    </row>
    <row r="19" spans="1:4">
      <c r="A19" s="7" t="str">
        <f>'Bridge'!A19</f>
        <v>goodwill</v>
      </c>
      <c r="B19" s="12">
        <f>'Bridge'!B19-'Bridge'!C19</f>
        <v>0</v>
      </c>
      <c r="C19" s="13" t="str">
        <f>IF(ABS(B19)&lt;0.01,"PASS","CHECK")</f>
        <v>PASS</v>
      </c>
      <c r="D19" s="9" t="s">
        <v>113</v>
      </c>
    </row>
    <row r="20" spans="1:4">
      <c r="A20" s="7" t="str">
        <f>'Bridge'!A20</f>
        <v>consolidated_assets</v>
      </c>
      <c r="B20" s="12">
        <f>'Bridge'!B20-'Bridge'!C20</f>
        <v>0</v>
      </c>
      <c r="C20" s="13" t="str">
        <f>IF(ABS(B20)&lt;0.01,"PASS","CHECK")</f>
        <v>PASS</v>
      </c>
      <c r="D20" s="9" t="s">
        <v>113</v>
      </c>
    </row>
    <row r="21" spans="1:4">
      <c r="A21" s="7" t="str">
        <f>'Bridge'!A21</f>
        <v>consolidated_liabilities</v>
      </c>
      <c r="B21" s="12">
        <f>'Bridge'!B21-'Bridge'!C21</f>
        <v>0</v>
      </c>
      <c r="C21" s="13" t="str">
        <f>IF(ABS(B21)&lt;0.01,"PASS","CHECK")</f>
        <v>PASS</v>
      </c>
      <c r="D21" s="9" t="s">
        <v>113</v>
      </c>
    </row>
  </sheetData>
  <sheetProtection sheet="1" objects="1" scenarios="1"/>
  <mergeCells count="2">
    <mergeCell ref="A1:D1"/>
    <mergeCell ref="A2:D2"/>
  </mergeCells>
  <conditionalFormatting sqref="C5:C21">
    <cfRule type="containsText" dxfId="0" priority="1" operator="containsText" text="PASS">
      <formula>NOT(ISERROR(SEARCH("PASS",C5)))</formula>
    </cfRule>
    <cfRule type="containsText" dxfId="1" priority="2" operator="containsText" text="CHECK">
      <formula>NOT(ISERROR(SEARCH("CHECK",C5)))</formula>
    </cfRule>
  </conditionalFormatting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0"/>
  <sheetViews>
    <sheetView showGridLines="0" zoomScale="95" zoomScaleNormal="95" workbookViewId="0"/>
  </sheetViews>
  <sheetFormatPr defaultRowHeight="15"/>
  <cols>
    <col min="1" max="1" width="36.7109375" customWidth="1"/>
    <col min="2" max="2" width="18.7109375" customWidth="1"/>
    <col min="3" max="3" width="28.7109375" customWidth="1"/>
    <col min="4" max="4" width="44.7109375" customWidth="1"/>
  </cols>
  <sheetData>
    <row r="1" spans="1:4" ht="30" customHeight="1">
      <c r="A1" s="1" t="s">
        <v>114</v>
      </c>
      <c r="B1" s="1"/>
      <c r="C1" s="1"/>
      <c r="D1" s="1"/>
    </row>
    <row r="2" spans="1:4" ht="21" customHeight="1">
      <c r="A2" s="2" t="s">
        <v>115</v>
      </c>
      <c r="B2" s="2"/>
      <c r="C2" s="2"/>
      <c r="D2" s="2"/>
    </row>
    <row r="4" spans="1:4">
      <c r="A4" s="6" t="s">
        <v>116</v>
      </c>
      <c r="B4" s="6" t="s">
        <v>27</v>
      </c>
      <c r="C4" s="6" t="s">
        <v>117</v>
      </c>
      <c r="D4" s="6" t="s">
        <v>118</v>
      </c>
    </row>
    <row r="5" spans="1:4">
      <c r="A5" s="7" t="s">
        <v>119</v>
      </c>
      <c r="B5" s="8" t="s">
        <v>120</v>
      </c>
      <c r="C5" s="7" t="s">
        <v>121</v>
      </c>
      <c r="D5" s="9" t="s">
        <v>122</v>
      </c>
    </row>
    <row r="6" spans="1:4">
      <c r="A6" s="7" t="s">
        <v>123</v>
      </c>
      <c r="B6" s="8" t="s">
        <v>120</v>
      </c>
      <c r="C6" s="7" t="s">
        <v>124</v>
      </c>
      <c r="D6" s="9" t="s">
        <v>122</v>
      </c>
    </row>
    <row r="7" spans="1:4">
      <c r="A7" s="7" t="s">
        <v>125</v>
      </c>
      <c r="B7" s="8" t="s">
        <v>120</v>
      </c>
      <c r="C7" s="7" t="s">
        <v>126</v>
      </c>
      <c r="D7" s="9" t="s">
        <v>122</v>
      </c>
    </row>
    <row r="8" spans="1:4">
      <c r="A8" s="7" t="s">
        <v>127</v>
      </c>
      <c r="B8" s="8" t="s">
        <v>120</v>
      </c>
      <c r="C8" s="7" t="s">
        <v>128</v>
      </c>
      <c r="D8" s="9" t="s">
        <v>122</v>
      </c>
    </row>
    <row r="9" spans="1:4">
      <c r="A9" s="7" t="s">
        <v>129</v>
      </c>
      <c r="B9" s="8" t="s">
        <v>120</v>
      </c>
      <c r="C9" s="7" t="s">
        <v>130</v>
      </c>
      <c r="D9" s="9" t="s">
        <v>122</v>
      </c>
    </row>
    <row r="10" spans="1:4">
      <c r="A10" s="7" t="s">
        <v>131</v>
      </c>
      <c r="B10" s="8" t="s">
        <v>120</v>
      </c>
      <c r="C10" s="7" t="s">
        <v>132</v>
      </c>
      <c r="D10" s="9" t="s">
        <v>122</v>
      </c>
    </row>
    <row r="11" spans="1:4">
      <c r="A11" s="7" t="s">
        <v>133</v>
      </c>
      <c r="B11" s="8" t="s">
        <v>120</v>
      </c>
      <c r="C11" s="7" t="s">
        <v>130</v>
      </c>
      <c r="D11" s="9" t="s">
        <v>122</v>
      </c>
    </row>
    <row r="15" spans="1:4">
      <c r="A15" s="9" t="s">
        <v>134</v>
      </c>
      <c r="B15" s="9"/>
      <c r="C15" s="9"/>
      <c r="D15" s="9"/>
    </row>
    <row r="16" spans="1:4">
      <c r="A16" s="9"/>
      <c r="B16" s="9"/>
      <c r="C16" s="9"/>
      <c r="D16" s="9"/>
    </row>
    <row r="17" spans="1:4">
      <c r="A17" s="9"/>
      <c r="B17" s="9"/>
      <c r="C17" s="9"/>
      <c r="D17" s="9"/>
    </row>
    <row r="18" spans="1:4">
      <c r="A18" s="9"/>
      <c r="B18" s="9"/>
      <c r="C18" s="9"/>
      <c r="D18" s="9"/>
    </row>
    <row r="19" spans="1:4">
      <c r="A19" s="9"/>
      <c r="B19" s="9"/>
      <c r="C19" s="9"/>
      <c r="D19" s="9"/>
    </row>
    <row r="20" spans="1:4">
      <c r="A20" s="9"/>
      <c r="B20" s="9"/>
      <c r="C20" s="9"/>
      <c r="D20" s="9"/>
    </row>
  </sheetData>
  <sheetProtection sheet="1" objects="1" scenarios="1"/>
  <mergeCells count="3">
    <mergeCell ref="A1:D1"/>
    <mergeCell ref="A2:D2"/>
    <mergeCell ref="A15:D20"/>
  </mergeCells>
  <dataValidations count="1">
    <dataValidation type="list" allowBlank="1" showInputMessage="1" showErrorMessage="1" sqref="B5:B11">
      <formula1>"Cleared,Unresolved,N/A — documented"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Read me</vt:lpstr>
      <vt:lpstr>Inputs</vt:lpstr>
      <vt:lpstr>Bridge</vt:lpstr>
      <vt:lpstr>Controls</vt:lpstr>
      <vt:lpstr>Release</vt:lpstr>
      <vt:lpstr>Bridge!Print_Area</vt:lpstr>
      <vt:lpstr>Controls!Print_Area</vt:lpstr>
      <vt:lpstr>Inputs!Print_Area</vt:lpstr>
      <vt:lpstr>'Read me'!Print_Area</vt:lpstr>
      <vt:lpstr>Release!Print_Area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Linden Peak · cash-flow hedge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