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ging &amp; allowance" sheetId="2" r:id="rId2"/>
    <sheet name="Note schedule" sheetId="3" r:id="rId3"/>
    <sheet name="Transfer paths" sheetId="4" r:id="rId4"/>
  </sheets>
  <definedNames>
    <definedName name="_xlnm.Print_Area" localSheetId="1">'Aging &amp; allowance'!$A$1:$G$27</definedName>
    <definedName name="_xlnm.Print_Area" localSheetId="2">'Note schedule'!$A$1:$E$18</definedName>
    <definedName name="_xlnm.Print_Area" localSheetId="0">'Read me'!$A$1:$B$19</definedName>
    <definedName name="_xlnm.Print_Area" localSheetId="3">'Transfer paths'!$A$1:$D$18</definedName>
    <definedName name="_xlnm.Print_Titles" localSheetId="1">'Aging &amp; allowance'!$1:$3</definedName>
    <definedName name="_xlnm.Print_Titles" localSheetId="2">'Note schedule'!$1:$3</definedName>
    <definedName name="_xlnm.Print_Titles" localSheetId="3">'Transfer paths'!$1:$3</definedName>
  </definedNames>
  <calcPr calcId="124519" fullCalcOnLoad="1"/>
</workbook>
</file>

<file path=xl/sharedStrings.xml><?xml version="1.0" encoding="utf-8"?>
<sst xmlns="http://schemas.openxmlformats.org/spreadsheetml/2006/main" count="102" uniqueCount="97">
  <si>
    <t>Receivables close lab</t>
  </si>
  <si>
    <t>START HERE  ·  Population → estimate → note → transfer paths</t>
  </si>
  <si>
    <t>Purpose</t>
  </si>
  <si>
    <t>Change yellow inputs, inspect visible formulas, and close every reconciliation before interpreting collection or transfer risk.</t>
  </si>
  <si>
    <t>Units</t>
  </si>
  <si>
    <t>Whole US dollars and annual decimal rates for fictional teaching scenarios.</t>
  </si>
  <si>
    <t>Supplied judgments</t>
  </si>
  <si>
    <t>Four aging pools and adjusted rate components; 10% note yield; one qualifying sale and one secured borrowing.</t>
  </si>
  <si>
    <t>Recovery convention</t>
  </si>
  <si>
    <t>$1,000 enters the allowance rollforward; gross reinstatement and cash collection are outside this bounded gross schedule.</t>
  </si>
  <si>
    <t>Boundary</t>
  </si>
  <si>
    <t>The workbook cannot choose the population, pools, history, forecast, yield, legal isolation, transferee rights, effective control, or disclosure scope.</t>
  </si>
  <si>
    <t>Source</t>
  </si>
  <si>
    <t>EX:receivables-notes-credit-losses-and-transfers/linden-peak-aging-note-and-transfer</t>
  </si>
  <si>
    <t>Generator</t>
  </si>
  <si>
    <t>scripts/quantitative/build_spreadsheets.py</t>
  </si>
  <si>
    <t>Workbook path</t>
  </si>
  <si>
    <t>1 · Reconcile exposure, losses, allowance, and net receivables →</t>
  </si>
  <si>
    <t>2 · Accrete the zero-coupon note to face →</t>
  </si>
  <si>
    <t>3 · Compare the stipulated sale and secured borrowing →</t>
  </si>
  <si>
    <t>Gross receivables, aging, and allowance</t>
  </si>
  <si>
    <t>Yellow = supplied input  ·  Sage = formula  ·  Green = reconciliation</t>
  </si>
  <si>
    <t>Gross rollforward</t>
  </si>
  <si>
    <t>Amount</t>
  </si>
  <si>
    <t>Review note</t>
  </si>
  <si>
    <t>Opening gross receivables</t>
  </si>
  <si>
    <t>Controlled opening ledger</t>
  </si>
  <si>
    <t>Credit sales</t>
  </si>
  <si>
    <t>Supplied period activity</t>
  </si>
  <si>
    <t>Cash collections</t>
  </si>
  <si>
    <t>Subtracted in the rollforward</t>
  </si>
  <si>
    <t>Writeoffs</t>
  </si>
  <si>
    <t>Subtracted; allowance entry is separate</t>
  </si>
  <si>
    <t>Ending gross receivables</t>
  </si>
  <si>
    <t>Must equal total aging exposure.</t>
  </si>
  <si>
    <t>Aging pool</t>
  </si>
  <si>
    <t>Exposure</t>
  </si>
  <si>
    <t>Historical</t>
  </si>
  <si>
    <t>Current</t>
  </si>
  <si>
    <t>Forecast</t>
  </si>
  <si>
    <t>Adjusted</t>
  </si>
  <si>
    <t>Expected loss</t>
  </si>
  <si>
    <t>Days 1 30</t>
  </si>
  <si>
    <t>Days 31 60</t>
  </si>
  <si>
    <t>Days 61 Plus</t>
  </si>
  <si>
    <t>Total</t>
  </si>
  <si>
    <t>Allowance rollforward</t>
  </si>
  <si>
    <t>Visible relationship</t>
  </si>
  <si>
    <t>Opening allowance</t>
  </si>
  <si>
    <t>Credit-loss expense</t>
  </si>
  <si>
    <t>Recoveries</t>
  </si>
  <si>
    <t>Ending allowance</t>
  </si>
  <si>
    <t>Ending net receivables</t>
  </si>
  <si>
    <t>Opening + expense − writeoffs + recoveries = ending</t>
  </si>
  <si>
    <t>Gross − allowance; not cash expected with certainty.</t>
  </si>
  <si>
    <t>Exposure and allowance checks</t>
  </si>
  <si>
    <t>Both zero controls must pass; they do not validate model evidence.</t>
  </si>
  <si>
    <t>Zero-coupon note at effective interest</t>
  </si>
  <si>
    <t>Face is maturity cash  ·  Yield measures initial carrying amount and interest</t>
  </si>
  <si>
    <t>Note input</t>
  </si>
  <si>
    <t>Value</t>
  </si>
  <si>
    <t>Face at maturity</t>
  </si>
  <si>
    <t>Stated annual rate</t>
  </si>
  <si>
    <t>Effective annual yield</t>
  </si>
  <si>
    <t>Annual periods</t>
  </si>
  <si>
    <t>Initial carrying amount</t>
  </si>
  <si>
    <t>Present value under the stipulated yield.</t>
  </si>
  <si>
    <t>Period</t>
  </si>
  <si>
    <t>Opening carrying</t>
  </si>
  <si>
    <t>Effective interest</t>
  </si>
  <si>
    <t>Cash interest</t>
  </si>
  <si>
    <t>Ending carrying</t>
  </si>
  <si>
    <t>Maturity-to-face difference</t>
  </si>
  <si>
    <t>Zero proves the schedule ties; it does not supply the market yield or collectibility.</t>
  </si>
  <si>
    <t>Stipulated sale and secured-borrowing paths</t>
  </si>
  <si>
    <t>Classification is supplied  ·  The workbook computes consequences only</t>
  </si>
  <si>
    <t>Component</t>
  </si>
  <si>
    <t>Qualifying sale</t>
  </si>
  <si>
    <t>Secured borrowing</t>
  </si>
  <si>
    <t>Gross receivables</t>
  </si>
  <si>
    <t>Asset interest in each supplied scenario</t>
  </si>
  <si>
    <t>Associated allowance</t>
  </si>
  <si>
    <t>Kept visible from the gross asset</t>
  </si>
  <si>
    <t>Cash proceeds</t>
  </si>
  <si>
    <t>Cash does not determine sale classification</t>
  </si>
  <si>
    <t>Holdback asset</t>
  </si>
  <si>
    <t>Supplied measurement</t>
  </si>
  <si>
    <t>Recourse obligation</t>
  </si>
  <si>
    <t>Separate retained obligation</t>
  </si>
  <si>
    <t>Transfer costs</t>
  </si>
  <si>
    <t>Path-specific treatment</t>
  </si>
  <si>
    <t>Net carrying amount</t>
  </si>
  <si>
    <t>Recognized consideration</t>
  </si>
  <si>
    <t>Derecognized receivables</t>
  </si>
  <si>
    <t>Sale result</t>
  </si>
  <si>
    <t>Classification boundary</t>
  </si>
  <si>
    <t>Topic 860 analysis must establish the path before these formulas apply. The secured-borrowing column keeps receivables and allowance and records financing; the sale column removes the stipulated transferred interests.</t>
  </si>
</sst>
</file>

<file path=xl/styles.xml><?xml version="1.0" encoding="utf-8"?>
<styleSheet xmlns="http://schemas.openxmlformats.org/spreadsheetml/2006/main">
  <numFmts count="3">
    <numFmt numFmtId="164" formatCode="$#,##0;[Red]($#,##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4" fontId="3" fillId="8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5" fontId="4" fillId="9" borderId="2" xfId="0" applyNumberFormat="1" applyFont="1" applyFill="1" applyBorder="1" applyAlignment="1">
      <alignment horizontal="right"/>
    </xf>
    <xf numFmtId="164" fontId="4" fillId="9" borderId="2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1">
    <dxf>
      <font>
        <b/>
        <color rgb="FF8A2C1D"/>
      </font>
      <numFmt numFmtId="164" formatCode="$#,##0;[Red]($#,##0);&quot;—&quot;"/>
      <fill>
        <patternFill>
          <bgColor rgb="FFF7E1D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8"/>
  <sheetViews>
    <sheetView showGridLines="0" tabSelected="1" zoomScale="95" zoomScaleNormal="95" workbookViewId="0"/>
  </sheetViews>
  <sheetFormatPr defaultRowHeight="15"/>
  <cols>
    <col min="1" max="1" width="26.7109375" customWidth="1"/>
    <col min="2" max="2" width="80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34" customHeight="1">
      <c r="A4" s="3" t="s">
        <v>2</v>
      </c>
      <c r="B4" s="4" t="s">
        <v>3</v>
      </c>
    </row>
    <row r="5" spans="1:2" ht="34" customHeight="1">
      <c r="A5" s="3" t="s">
        <v>4</v>
      </c>
      <c r="B5" s="4" t="s">
        <v>5</v>
      </c>
    </row>
    <row r="6" spans="1:2" ht="48" customHeight="1">
      <c r="A6" s="3" t="s">
        <v>6</v>
      </c>
      <c r="B6" s="4" t="s">
        <v>7</v>
      </c>
    </row>
    <row r="7" spans="1:2" ht="34" customHeight="1">
      <c r="A7" s="3" t="s">
        <v>8</v>
      </c>
      <c r="B7" s="4" t="s">
        <v>9</v>
      </c>
    </row>
    <row r="8" spans="1:2" ht="48" customHeight="1">
      <c r="A8" s="3" t="s">
        <v>10</v>
      </c>
      <c r="B8" s="4" t="s">
        <v>11</v>
      </c>
    </row>
    <row r="9" spans="1:2" ht="34" customHeight="1">
      <c r="A9" s="3" t="s">
        <v>12</v>
      </c>
      <c r="B9" s="4" t="s">
        <v>13</v>
      </c>
    </row>
    <row r="10" spans="1:2" ht="34" customHeight="1">
      <c r="A10" s="3" t="s">
        <v>14</v>
      </c>
      <c r="B10" s="4" t="s">
        <v>15</v>
      </c>
    </row>
    <row r="16" spans="1:2">
      <c r="A16" s="3" t="s">
        <v>16</v>
      </c>
      <c r="B16" s="5" t="s">
        <v>17</v>
      </c>
    </row>
    <row r="17" spans="2:2">
      <c r="B17" s="5" t="s">
        <v>18</v>
      </c>
    </row>
    <row r="18" spans="2:2">
      <c r="B18" s="5" t="s">
        <v>19</v>
      </c>
    </row>
  </sheetData>
  <mergeCells count="2">
    <mergeCell ref="A1:B1"/>
    <mergeCell ref="A2:B2"/>
  </mergeCells>
  <hyperlinks>
    <hyperlink ref="B16" location="'Aging &amp; allowance'!A1" display="1 · Reconcile exposure, losses, allowance, and net receivables →"/>
    <hyperlink ref="B17" location="'Note schedule'!A1" display="2 · Accrete the zero-coupon note to face →"/>
    <hyperlink ref="B18" location="'Transfer paths'!A1" display="3 · Compare the stipulated sale and secured borrowing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G27"/>
  <sheetViews>
    <sheetView showGridLines="0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1.7109375" customWidth="1"/>
    <col min="2" max="2" width="18.7109375" customWidth="1"/>
    <col min="3" max="6" width="14.7109375" customWidth="1"/>
    <col min="7" max="7" width="18.7109375" customWidth="1"/>
  </cols>
  <sheetData>
    <row r="1" spans="1:7" ht="30" customHeight="1">
      <c r="A1" s="1" t="s">
        <v>20</v>
      </c>
      <c r="B1" s="1"/>
      <c r="C1" s="1"/>
      <c r="D1" s="1"/>
      <c r="E1" s="1"/>
      <c r="F1" s="1"/>
      <c r="G1" s="1"/>
    </row>
    <row r="2" spans="1:7" ht="21" customHeight="1">
      <c r="A2" s="2" t="s">
        <v>21</v>
      </c>
      <c r="B2" s="2"/>
      <c r="C2" s="2"/>
      <c r="D2" s="2"/>
      <c r="E2" s="2"/>
      <c r="F2" s="2"/>
      <c r="G2" s="2"/>
    </row>
    <row r="3" spans="1:7">
      <c r="A3" s="6" t="s">
        <v>22</v>
      </c>
      <c r="B3" s="6" t="s">
        <v>23</v>
      </c>
      <c r="C3" s="6"/>
      <c r="D3" s="6"/>
      <c r="E3" s="6"/>
      <c r="F3" s="6"/>
      <c r="G3" s="6" t="s">
        <v>24</v>
      </c>
    </row>
    <row r="4" spans="1:7">
      <c r="A4" s="7" t="s">
        <v>25</v>
      </c>
      <c r="B4" s="8">
        <v>300000</v>
      </c>
      <c r="G4" s="9" t="s">
        <v>26</v>
      </c>
    </row>
    <row r="5" spans="1:7">
      <c r="A5" s="7" t="s">
        <v>27</v>
      </c>
      <c r="B5" s="8">
        <v>900000</v>
      </c>
      <c r="G5" s="9" t="s">
        <v>28</v>
      </c>
    </row>
    <row r="6" spans="1:7">
      <c r="A6" s="7" t="s">
        <v>29</v>
      </c>
      <c r="B6" s="8">
        <v>850000</v>
      </c>
      <c r="G6" s="9" t="s">
        <v>30</v>
      </c>
    </row>
    <row r="7" spans="1:7">
      <c r="A7" s="7" t="s">
        <v>31</v>
      </c>
      <c r="B7" s="8">
        <v>20000</v>
      </c>
      <c r="G7" s="9" t="s">
        <v>32</v>
      </c>
    </row>
    <row r="8" spans="1:7">
      <c r="A8" s="7" t="s">
        <v>33</v>
      </c>
      <c r="B8" s="10">
        <f>B4+B5-B6-B7</f>
        <v>330000.0</v>
      </c>
      <c r="G8" s="9" t="s">
        <v>34</v>
      </c>
    </row>
    <row r="11" spans="1:7">
      <c r="A11" s="6" t="s">
        <v>35</v>
      </c>
      <c r="B11" s="6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G11" s="6" t="s">
        <v>41</v>
      </c>
    </row>
    <row r="12" spans="1:7">
      <c r="A12" s="7" t="s">
        <v>38</v>
      </c>
      <c r="B12" s="8">
        <v>180000</v>
      </c>
      <c r="C12" s="11">
        <v>0.005</v>
      </c>
      <c r="D12" s="11">
        <v>0</v>
      </c>
      <c r="E12" s="11">
        <v>0</v>
      </c>
      <c r="F12" s="12">
        <f>SUM(C12:E12)</f>
        <v>0.005</v>
      </c>
      <c r="G12" s="13">
        <f>B12*F12</f>
        <v>900.0</v>
      </c>
    </row>
    <row r="13" spans="1:7">
      <c r="A13" s="7" t="s">
        <v>42</v>
      </c>
      <c r="B13" s="8">
        <v>80000</v>
      </c>
      <c r="C13" s="11">
        <v>0.015</v>
      </c>
      <c r="D13" s="11">
        <v>0</v>
      </c>
      <c r="E13" s="11">
        <v>0</v>
      </c>
      <c r="F13" s="12">
        <f>SUM(C13:E13)</f>
        <v>0.015</v>
      </c>
      <c r="G13" s="13">
        <f>B13*F13</f>
        <v>1200.0</v>
      </c>
    </row>
    <row r="14" spans="1:7">
      <c r="A14" s="7" t="s">
        <v>43</v>
      </c>
      <c r="B14" s="8">
        <v>40000</v>
      </c>
      <c r="C14" s="11">
        <v>0.04</v>
      </c>
      <c r="D14" s="11">
        <v>0.01</v>
      </c>
      <c r="E14" s="11">
        <v>0.01</v>
      </c>
      <c r="F14" s="12">
        <f>SUM(C14:E14)</f>
        <v>0.060000000000000005</v>
      </c>
      <c r="G14" s="13">
        <f>B14*F14</f>
        <v>2400.0</v>
      </c>
    </row>
    <row r="15" spans="1:7">
      <c r="A15" s="7" t="s">
        <v>44</v>
      </c>
      <c r="B15" s="8">
        <v>30000</v>
      </c>
      <c r="C15" s="11">
        <v>0.12</v>
      </c>
      <c r="D15" s="11">
        <v>0.03</v>
      </c>
      <c r="E15" s="11">
        <v>0.05</v>
      </c>
      <c r="F15" s="12">
        <f>SUM(C15:E15)</f>
        <v>0.2</v>
      </c>
      <c r="G15" s="13">
        <f>B15*F15</f>
        <v>6000.0</v>
      </c>
    </row>
    <row r="16" spans="1:7">
      <c r="A16" s="7" t="s">
        <v>45</v>
      </c>
      <c r="B16" s="10">
        <f>SUM(B12:B15)</f>
        <v>330000.0</v>
      </c>
      <c r="G16" s="10">
        <f>SUM(G12:G15)</f>
        <v>10500.0</v>
      </c>
    </row>
    <row r="19" spans="1:7">
      <c r="A19" s="6" t="s">
        <v>46</v>
      </c>
      <c r="B19" s="6" t="s">
        <v>23</v>
      </c>
      <c r="C19" s="6"/>
      <c r="D19" s="6"/>
      <c r="E19" s="6"/>
      <c r="F19" s="6"/>
      <c r="G19" s="6" t="s">
        <v>47</v>
      </c>
    </row>
    <row r="20" spans="1:7">
      <c r="A20" s="7" t="s">
        <v>48</v>
      </c>
      <c r="B20" s="8">
        <v>9000</v>
      </c>
      <c r="G20" s="9" t="s">
        <v>53</v>
      </c>
    </row>
    <row r="21" spans="1:7">
      <c r="A21" s="7" t="s">
        <v>49</v>
      </c>
      <c r="B21" s="13">
        <f>G16-B20+B22-B23</f>
        <v>20500.0</v>
      </c>
    </row>
    <row r="22" spans="1:7">
      <c r="A22" s="7" t="s">
        <v>31</v>
      </c>
      <c r="B22" s="13">
        <f>B7</f>
        <v>20000</v>
      </c>
    </row>
    <row r="23" spans="1:7">
      <c r="A23" s="7" t="s">
        <v>50</v>
      </c>
      <c r="B23" s="8">
        <v>1000</v>
      </c>
    </row>
    <row r="24" spans="1:7">
      <c r="A24" s="7" t="s">
        <v>51</v>
      </c>
      <c r="B24" s="10">
        <f>B20+B21-B22+B23</f>
        <v>10500.0</v>
      </c>
    </row>
    <row r="25" spans="1:7">
      <c r="A25" s="7" t="s">
        <v>52</v>
      </c>
      <c r="B25" s="10">
        <f>B8-B24</f>
        <v>319500.0</v>
      </c>
      <c r="G25" s="9" t="s">
        <v>54</v>
      </c>
    </row>
    <row r="27" spans="1:7">
      <c r="A27" s="7" t="s">
        <v>55</v>
      </c>
      <c r="B27" s="14">
        <f>B16-B8</f>
        <v>0</v>
      </c>
      <c r="C27" s="14">
        <f>B24-G16</f>
        <v>0</v>
      </c>
      <c r="D27" s="9" t="s">
        <v>56</v>
      </c>
      <c r="E27" s="9"/>
      <c r="F27" s="9"/>
      <c r="G27" s="9"/>
    </row>
  </sheetData>
  <sheetProtection sheet="1" objects="1" scenarios="1"/>
  <mergeCells count="3">
    <mergeCell ref="A1:G1"/>
    <mergeCell ref="A2:G2"/>
    <mergeCell ref="D27:G27"/>
  </mergeCells>
  <conditionalFormatting sqref="B27:C27">
    <cfRule type="cellIs" dxfId="0" priority="1" operator="notEqual">
      <formula>0</formula>
    </cfRule>
  </conditionalFormatting>
  <dataValidations count="5">
    <dataValidation type="decimal" operator="greaterThanOrEqual" allowBlank="1" showInputMessage="1" showErrorMessage="1" sqref="B4:B7">
      <formula1>0</formula1>
    </dataValidation>
    <dataValidation type="decimal" operator="greaterThanOrEqual" allowBlank="1" showInputMessage="1" showErrorMessage="1" sqref="B12:B15">
      <formula1>0</formula1>
    </dataValidation>
    <dataValidation type="decimal" allowBlank="1" showInputMessage="1" showErrorMessage="1" sqref="C12:C15">
      <formula1>0</formula1>
      <formula2>1</formula2>
    </dataValidation>
    <dataValidation type="decimal" allowBlank="1" showInputMessage="1" showErrorMessage="1" sqref="D12:E15">
      <formula1>-1</formula1>
      <formula2>1</formula2>
    </dataValidation>
    <dataValidation type="decimal" operator="greaterThanOrEqual" allowBlank="1" showInputMessage="1" showErrorMessage="1" sqref="B20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E16"/>
  <sheetViews>
    <sheetView showGridLines="0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0.7109375" customWidth="1"/>
    <col min="2" max="5" width="19.7109375" customWidth="1"/>
  </cols>
  <sheetData>
    <row r="1" spans="1:5" ht="30" customHeight="1">
      <c r="A1" s="1" t="s">
        <v>57</v>
      </c>
      <c r="B1" s="1"/>
      <c r="C1" s="1"/>
      <c r="D1" s="1"/>
      <c r="E1" s="1"/>
    </row>
    <row r="2" spans="1:5" ht="21" customHeight="1">
      <c r="A2" s="2" t="s">
        <v>58</v>
      </c>
      <c r="B2" s="2"/>
      <c r="C2" s="2"/>
      <c r="D2" s="2"/>
      <c r="E2" s="2"/>
    </row>
    <row r="3" spans="1:5">
      <c r="A3" s="6" t="s">
        <v>59</v>
      </c>
      <c r="B3" s="6" t="s">
        <v>60</v>
      </c>
      <c r="C3" s="6"/>
      <c r="D3" s="6"/>
      <c r="E3" s="6" t="s">
        <v>24</v>
      </c>
    </row>
    <row r="4" spans="1:5">
      <c r="A4" s="7" t="s">
        <v>61</v>
      </c>
      <c r="B4" s="8">
        <v>121000</v>
      </c>
    </row>
    <row r="5" spans="1:5">
      <c r="A5" s="7" t="s">
        <v>62</v>
      </c>
      <c r="B5" s="11">
        <v>0</v>
      </c>
    </row>
    <row r="6" spans="1:5">
      <c r="A6" s="7" t="s">
        <v>63</v>
      </c>
      <c r="B6" s="11">
        <v>0.1</v>
      </c>
    </row>
    <row r="7" spans="1:5">
      <c r="A7" s="7" t="s">
        <v>64</v>
      </c>
      <c r="B7" s="15">
        <v>2</v>
      </c>
    </row>
    <row r="9" spans="1:5">
      <c r="A9" s="7" t="s">
        <v>65</v>
      </c>
      <c r="B9" s="10">
        <f>PV(B6,B7,-B4*B5,-B4)</f>
        <v>99999.99999999999</v>
      </c>
      <c r="E9" s="9" t="s">
        <v>66</v>
      </c>
    </row>
    <row r="11" spans="1:5">
      <c r="A11" s="6" t="s">
        <v>67</v>
      </c>
      <c r="B11" s="6" t="s">
        <v>68</v>
      </c>
      <c r="C11" s="6" t="s">
        <v>69</v>
      </c>
      <c r="D11" s="6" t="s">
        <v>70</v>
      </c>
      <c r="E11" s="6" t="s">
        <v>71</v>
      </c>
    </row>
    <row r="12" spans="1:5">
      <c r="A12" s="16">
        <v>1</v>
      </c>
      <c r="B12" s="13">
        <f>$B$9</f>
        <v>99999.99999999999</v>
      </c>
      <c r="C12" s="13">
        <f>B12*$B$6</f>
        <v>10000.0</v>
      </c>
      <c r="D12" s="13">
        <f>$B$4*$B$5</f>
        <v>0</v>
      </c>
      <c r="E12" s="13">
        <f>B12+C12-D12</f>
        <v>109999.99999999999</v>
      </c>
    </row>
    <row r="13" spans="1:5">
      <c r="A13" s="16">
        <v>2</v>
      </c>
      <c r="B13" s="13">
        <f>E12</f>
        <v>109999.99999999999</v>
      </c>
      <c r="C13" s="13">
        <f>B13*$B$6</f>
        <v>11000.0</v>
      </c>
      <c r="D13" s="13">
        <f>$B$4*$B$5</f>
        <v>0</v>
      </c>
      <c r="E13" s="13">
        <f>B13+C13-D13</f>
        <v>120999.99999999999</v>
      </c>
    </row>
    <row r="16" spans="1:5">
      <c r="A16" s="7" t="s">
        <v>72</v>
      </c>
      <c r="B16" s="14">
        <f>E13-$B$4</f>
        <v>-1.4551915228366852e-11</v>
      </c>
      <c r="C16" s="9" t="s">
        <v>73</v>
      </c>
      <c r="D16" s="9"/>
      <c r="E16" s="9"/>
    </row>
  </sheetData>
  <sheetProtection sheet="1" objects="1" scenarios="1"/>
  <mergeCells count="3">
    <mergeCell ref="A1:E1"/>
    <mergeCell ref="A2:E2"/>
    <mergeCell ref="C16:E16"/>
  </mergeCells>
  <conditionalFormatting sqref="B16">
    <cfRule type="cellIs" dxfId="0" priority="1" operator="notEqual">
      <formula>0</formula>
    </cfRule>
  </conditionalFormatting>
  <dataValidations count="3">
    <dataValidation type="decimal" operator="greaterThan" allowBlank="1" showInputMessage="1" showErrorMessage="1" sqref="B4">
      <formula1>0</formula1>
    </dataValidation>
    <dataValidation type="decimal" allowBlank="1" showInputMessage="1" showErrorMessage="1" sqref="B5:B6">
      <formula1>0</formula1>
      <formula2>1</formula2>
    </dataValidation>
    <dataValidation type="whole" allowBlank="1" showInputMessage="1" showErrorMessage="1" sqref="B7">
      <formula1>1</formula1>
      <formula2>600</formula2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18"/>
  <sheetViews>
    <sheetView showGridLines="0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2.7109375" customWidth="1"/>
    <col min="2" max="3" width="22.7109375" customWidth="1"/>
    <col min="4" max="4" width="46.7109375" customWidth="1"/>
  </cols>
  <sheetData>
    <row r="1" spans="1:4" ht="30" customHeight="1">
      <c r="A1" s="1" t="s">
        <v>74</v>
      </c>
      <c r="B1" s="1"/>
      <c r="C1" s="1"/>
      <c r="D1" s="1"/>
    </row>
    <row r="2" spans="1:4" ht="21" customHeight="1">
      <c r="A2" s="2" t="s">
        <v>75</v>
      </c>
      <c r="B2" s="2"/>
      <c r="C2" s="2"/>
      <c r="D2" s="2"/>
    </row>
    <row r="3" spans="1:4">
      <c r="A3" s="6" t="s">
        <v>76</v>
      </c>
      <c r="B3" s="6" t="s">
        <v>77</v>
      </c>
      <c r="C3" s="6" t="s">
        <v>78</v>
      </c>
      <c r="D3" s="6" t="s">
        <v>24</v>
      </c>
    </row>
    <row r="4" spans="1:4">
      <c r="A4" s="7" t="s">
        <v>79</v>
      </c>
      <c r="B4" s="8">
        <v>100000</v>
      </c>
      <c r="C4" s="8">
        <v>150000</v>
      </c>
      <c r="D4" s="9" t="s">
        <v>80</v>
      </c>
    </row>
    <row r="5" spans="1:4">
      <c r="A5" s="7" t="s">
        <v>81</v>
      </c>
      <c r="B5" s="8">
        <v>5000</v>
      </c>
      <c r="C5" s="8">
        <v>7500</v>
      </c>
      <c r="D5" s="9" t="s">
        <v>82</v>
      </c>
    </row>
    <row r="6" spans="1:4">
      <c r="A6" s="7" t="s">
        <v>83</v>
      </c>
      <c r="B6" s="8">
        <v>92000</v>
      </c>
      <c r="C6" s="8">
        <v>120000</v>
      </c>
      <c r="D6" s="9" t="s">
        <v>84</v>
      </c>
    </row>
    <row r="7" spans="1:4">
      <c r="A7" s="7" t="s">
        <v>85</v>
      </c>
      <c r="B7" s="8">
        <v>5000</v>
      </c>
      <c r="C7" s="8">
        <v>0</v>
      </c>
      <c r="D7" s="9" t="s">
        <v>86</v>
      </c>
    </row>
    <row r="8" spans="1:4">
      <c r="A8" s="7" t="s">
        <v>87</v>
      </c>
      <c r="B8" s="8">
        <v>2000</v>
      </c>
      <c r="C8" s="8">
        <v>0</v>
      </c>
      <c r="D8" s="9" t="s">
        <v>88</v>
      </c>
    </row>
    <row r="9" spans="1:4">
      <c r="A9" s="7" t="s">
        <v>89</v>
      </c>
      <c r="B9" s="8">
        <v>1000</v>
      </c>
      <c r="C9" s="8">
        <v>0</v>
      </c>
      <c r="D9" s="9" t="s">
        <v>90</v>
      </c>
    </row>
    <row r="11" spans="1:4">
      <c r="A11" s="7" t="s">
        <v>91</v>
      </c>
      <c r="B11" s="13">
        <f>B4-B5</f>
        <v>95000.0</v>
      </c>
      <c r="C11" s="13">
        <f>C4-C5</f>
        <v>142500.0</v>
      </c>
    </row>
    <row r="12" spans="1:4">
      <c r="A12" s="7" t="s">
        <v>92</v>
      </c>
      <c r="B12" s="13">
        <f>B6+B7-B8-B9</f>
        <v>94000</v>
      </c>
      <c r="C12" s="13">
        <f>C6</f>
        <v>120000</v>
      </c>
    </row>
    <row r="13" spans="1:4">
      <c r="A13" s="7" t="s">
        <v>93</v>
      </c>
      <c r="B13" s="13">
        <f>B4</f>
        <v>100000</v>
      </c>
      <c r="C13" s="13">
        <f>0</f>
        <v>0</v>
      </c>
    </row>
    <row r="14" spans="1:4">
      <c r="A14" s="7" t="s">
        <v>94</v>
      </c>
      <c r="B14" s="10">
        <f>B12-B11</f>
        <v>-1000.0</v>
      </c>
      <c r="C14" s="10">
        <f>0</f>
        <v>0</v>
      </c>
    </row>
    <row r="16" spans="1:4">
      <c r="A16" s="7" t="s">
        <v>95</v>
      </c>
      <c r="B16" s="9" t="s">
        <v>96</v>
      </c>
      <c r="C16" s="9"/>
      <c r="D16" s="9"/>
    </row>
    <row r="17" spans="2:4">
      <c r="B17" s="9"/>
      <c r="C17" s="9"/>
      <c r="D17" s="9"/>
    </row>
    <row r="18" spans="2:4">
      <c r="B18" s="9"/>
      <c r="C18" s="9"/>
      <c r="D18" s="9"/>
    </row>
  </sheetData>
  <sheetProtection sheet="1" objects="1" scenarios="1"/>
  <mergeCells count="3">
    <mergeCell ref="A1:D1"/>
    <mergeCell ref="A2:D2"/>
    <mergeCell ref="B16:D18"/>
  </mergeCells>
  <dataValidations count="1">
    <dataValidation type="decimal" operator="greaterThanOrEqual" allowBlank="1" showInputMessage="1" showErrorMessage="1" sqref="B4:C9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Read me</vt:lpstr>
      <vt:lpstr>Aging &amp; allowance</vt:lpstr>
      <vt:lpstr>Note schedule</vt:lpstr>
      <vt:lpstr>Transfer paths</vt:lpstr>
      <vt:lpstr>'Aging &amp; allowance'!Print_Area</vt:lpstr>
      <vt:lpstr>'Note schedule'!Print_Area</vt:lpstr>
      <vt:lpstr>'Read me'!Print_Area</vt:lpstr>
      <vt:lpstr>'Transfer paths'!Print_Area</vt:lpstr>
      <vt:lpstr>'Aging &amp; allowance'!Print_Titles</vt:lpstr>
      <vt:lpstr>'Note schedule'!Print_Titles</vt:lpstr>
      <vt:lpstr>'Transfer paths'!Print_Titles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receivables, note, and transfer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