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hare register" sheetId="2" r:id="rId2"/>
    <sheet name="Equity rollforward" sheetId="3" r:id="rId3"/>
    <sheet name="Dividend &amp; controls" sheetId="4" r:id="rId4"/>
  </sheets>
  <definedNames>
    <definedName name="_xlnm.Print_Area" localSheetId="3">'Dividend &amp; controls'!$A$1:$D$24</definedName>
    <definedName name="_xlnm.Print_Area" localSheetId="2">'Equity rollforward'!$A$1:$H$24</definedName>
    <definedName name="_xlnm.Print_Area" localSheetId="0">'Read me'!$A$1:$B$18</definedName>
    <definedName name="_xlnm.Print_Area" localSheetId="1">'Share register'!$A$1:$F$24</definedName>
  </definedNames>
  <calcPr calcId="124519" fullCalcOnLoad="1"/>
</workbook>
</file>

<file path=xl/sharedStrings.xml><?xml version="1.0" encoding="utf-8"?>
<sst xmlns="http://schemas.openxmlformats.org/spreadsheetml/2006/main" count="73" uniqueCount="70">
  <si>
    <t>Equity close · shares and dollars</t>
  </si>
  <si>
    <t>START HERE  ·  Share register → Equity rollforward → Dividend priority → Release</t>
  </si>
  <si>
    <t>Purpose</t>
  </si>
  <si>
    <t>Reconcile legal share units to contributed capital, retained earnings, AOCI, treasury stock, distributions, and an independent total-equity bridge.</t>
  </si>
  <si>
    <t>Gold cells</t>
  </si>
  <si>
    <t>Controlled fictional inputs. Legal validity, class rights, classification, valuation, conditions, tax attributes, and instrument terms remain supplied facts.</t>
  </si>
  <si>
    <t>Green cells</t>
  </si>
  <si>
    <t>Formula cells. Trace shares, dollars, dates, and per-share amounts at full precision before accepting a displayed total.</t>
  </si>
  <si>
    <t>Display</t>
  </si>
  <si>
    <t>Dollar and share cells use comma separators; negatives use parentheses; per-share results display separately while formulas retain full precision.</t>
  </si>
  <si>
    <t>Boundary</t>
  </si>
  <si>
    <t>This workbook cannot establish corporate-law validity, approve a distribution, value noncash consideration, classify an instrument, or give legal or tax advice.</t>
  </si>
  <si>
    <t>Source record</t>
  </si>
  <si>
    <t>EX:shareholders-equity-share-based-compensation-and-eps/cedar-trail-equity-register-and-rollforward</t>
  </si>
  <si>
    <t>Workbook path</t>
  </si>
  <si>
    <t>1 · Reconcile issued, treasury, and outstanding →</t>
  </si>
  <si>
    <t>2 · Route every dollar component →</t>
  </si>
  <si>
    <t>3 · Apply priority and release controls →</t>
  </si>
  <si>
    <t>Common-share register</t>
  </si>
  <si>
    <t>Authorization is a ceiling · Issued − Treasury = Outstanding · Split changes units</t>
  </si>
  <si>
    <t>Movement</t>
  </si>
  <si>
    <t>Authorized</t>
  </si>
  <si>
    <t>Issued</t>
  </si>
  <si>
    <t>Treasury</t>
  </si>
  <si>
    <t>Outstanding</t>
  </si>
  <si>
    <t>Par / share</t>
  </si>
  <si>
    <t>Opening</t>
  </si>
  <si>
    <t>April issue</t>
  </si>
  <si>
    <t>September repurchase</t>
  </si>
  <si>
    <t>November reissue</t>
  </si>
  <si>
    <t>Pre-split</t>
  </si>
  <si>
    <t>Two-for-one split factor</t>
  </si>
  <si>
    <t>Ending</t>
  </si>
  <si>
    <t>Authorization control</t>
  </si>
  <si>
    <t>Outstanding-share control</t>
  </si>
  <si>
    <t>A split changes the share unit and par per share. It does not create proceeds, income, retained earnings, or total equity.</t>
  </si>
  <si>
    <t>Shareholders' equity rollforward</t>
  </si>
  <si>
    <t>Each component keeps its source · Treasury stock is contra-equity</t>
  </si>
  <si>
    <t>Component</t>
  </si>
  <si>
    <t>Issue</t>
  </si>
  <si>
    <t>Repurchase</t>
  </si>
  <si>
    <t>Reissue</t>
  </si>
  <si>
    <t>Income / OCI</t>
  </si>
  <si>
    <t>Dividend</t>
  </si>
  <si>
    <t>Preferred stock</t>
  </si>
  <si>
    <t>Common stock</t>
  </si>
  <si>
    <t>APIC</t>
  </si>
  <si>
    <t>Retained earnings</t>
  </si>
  <si>
    <t>AOCI</t>
  </si>
  <si>
    <t>Treasury stock</t>
  </si>
  <si>
    <t>Total equity</t>
  </si>
  <si>
    <t>Common stock / share-register control</t>
  </si>
  <si>
    <t>Preferred priority and release controls</t>
  </si>
  <si>
    <t>Arrearage ≠ liability before declaration · Declared amount reduces retained earnings</t>
  </si>
  <si>
    <t>Preferred shares</t>
  </si>
  <si>
    <t>Stated value per share</t>
  </si>
  <si>
    <t>Annual dividend rate</t>
  </si>
  <si>
    <t>Opening cumulative arrearage</t>
  </si>
  <si>
    <t>Declared cash dividend</t>
  </si>
  <si>
    <t>Current preferred dividend</t>
  </si>
  <si>
    <t>Preferred allocation</t>
  </si>
  <si>
    <t>Common allocation</t>
  </si>
  <si>
    <t>Opening total equity</t>
  </si>
  <si>
    <t>Net issue proceeds</t>
  </si>
  <si>
    <t>Reissue cash</t>
  </si>
  <si>
    <t>Net income</t>
  </si>
  <si>
    <t>OCI</t>
  </si>
  <si>
    <t>Declared dividend</t>
  </si>
  <si>
    <t>Bridge ending equity</t>
  </si>
  <si>
    <t>Ledger-to-bridge control</t>
  </si>
</sst>
</file>

<file path=xl/styles.xml><?xml version="1.0" encoding="utf-8"?>
<styleSheet xmlns="http://schemas.openxmlformats.org/spreadsheetml/2006/main">
  <numFmts count="4">
    <numFmt numFmtId="164" formatCode="0;[Red](0);&quot;—&quot;"/>
    <numFmt numFmtId="165" formatCode="#,##0;[Red](#,##0);&quot;—&quot;"/>
    <numFmt numFmtId="166" formatCode="$#,##0.00;[Red]($#,##0.00);&quot;—&quot;"/>
    <numFmt numFmtId="167" formatCode="0.0%;[Red](0.0%);&quot;—&quot;"/>
  </numFmts>
  <fonts count="7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  <fill>
      <patternFill patternType="solid">
        <fgColor rgb="FFE5ECE8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8" borderId="2" xfId="0" applyNumberFormat="1" applyFont="1" applyFill="1" applyBorder="1" applyAlignment="1">
      <alignment horizontal="right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center"/>
    </xf>
    <xf numFmtId="166" fontId="4" fillId="8" borderId="2" xfId="0" applyNumberFormat="1" applyFont="1" applyFill="1" applyBorder="1" applyAlignment="1">
      <alignment horizontal="right"/>
    </xf>
    <xf numFmtId="0" fontId="6" fillId="9" borderId="6" xfId="0" applyFont="1" applyFill="1" applyBorder="1" applyAlignment="1">
      <alignment horizontal="left"/>
    </xf>
    <xf numFmtId="166" fontId="3" fillId="10" borderId="7" xfId="0" applyNumberFormat="1" applyFont="1" applyFill="1" applyBorder="1" applyAlignment="1">
      <alignment horizontal="right"/>
    </xf>
    <xf numFmtId="167" fontId="4" fillId="7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44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3" spans="1:2">
      <c r="A13" s="3" t="s">
        <v>14</v>
      </c>
      <c r="B13" s="5" t="s">
        <v>15</v>
      </c>
    </row>
    <row r="14" spans="1:2">
      <c r="B14" s="5" t="s">
        <v>16</v>
      </c>
    </row>
    <row r="15" spans="1:2">
      <c r="B15" s="5" t="s">
        <v>17</v>
      </c>
    </row>
  </sheetData>
  <sheetProtection sheet="1" objects="1" scenarios="1"/>
  <mergeCells count="2">
    <mergeCell ref="A1:B1"/>
    <mergeCell ref="A2:B2"/>
  </mergeCells>
  <hyperlinks>
    <hyperlink ref="B13" location="'Share register'!A1" display="1 · Reconcile issued, treasury, and outstanding →"/>
    <hyperlink ref="B14" location="'Equity rollforward'!A1" display="2 · Route every dollar component →"/>
    <hyperlink ref="B15" location="'Dividend &amp; controls'!A1" display="3 · Apply priority and release control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F21"/>
  <sheetViews>
    <sheetView showGridLines="0" zoomScale="95" zoomScaleNormal="95" workbookViewId="0"/>
  </sheetViews>
  <sheetFormatPr defaultRowHeight="15"/>
  <cols>
    <col min="1" max="1" width="26.7109375" customWidth="1"/>
    <col min="2" max="6" width="18.7109375" customWidth="1"/>
  </cols>
  <sheetData>
    <row r="1" spans="1:6" ht="30" customHeight="1">
      <c r="A1" s="1" t="s">
        <v>18</v>
      </c>
      <c r="B1" s="1"/>
      <c r="C1" s="1"/>
      <c r="D1" s="1"/>
      <c r="E1" s="1"/>
      <c r="F1" s="1"/>
    </row>
    <row r="2" spans="1:6" ht="21" customHeight="1">
      <c r="A2" s="2" t="s">
        <v>19</v>
      </c>
      <c r="B2" s="2"/>
      <c r="C2" s="2"/>
      <c r="D2" s="2"/>
      <c r="E2" s="2"/>
      <c r="F2" s="2"/>
    </row>
    <row r="4" spans="1:6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</row>
    <row r="5" spans="1:6">
      <c r="A5" s="7" t="s">
        <v>26</v>
      </c>
      <c r="B5" s="8">
        <v>5000000</v>
      </c>
      <c r="C5" s="8">
        <v>1000000</v>
      </c>
      <c r="D5" s="8">
        <v>40000</v>
      </c>
      <c r="E5" s="9">
        <f>C5-D5</f>
        <v>960000.0</v>
      </c>
      <c r="F5" s="10">
        <v>1</v>
      </c>
    </row>
    <row r="6" spans="1:6">
      <c r="A6" s="11" t="s">
        <v>27</v>
      </c>
      <c r="C6" s="8">
        <v>200000</v>
      </c>
      <c r="D6" s="8">
        <v>0</v>
      </c>
    </row>
    <row r="7" spans="1:6">
      <c r="A7" s="11" t="s">
        <v>28</v>
      </c>
      <c r="C7" s="8">
        <v>0</v>
      </c>
      <c r="D7" s="8">
        <v>60000</v>
      </c>
    </row>
    <row r="8" spans="1:6">
      <c r="A8" s="11" t="s">
        <v>29</v>
      </c>
      <c r="C8" s="8">
        <v>0</v>
      </c>
      <c r="D8" s="8">
        <v>-20000</v>
      </c>
    </row>
    <row r="9" spans="1:6">
      <c r="A9" s="7" t="s">
        <v>30</v>
      </c>
      <c r="C9" s="9">
        <f>C5+SUM(C6:C8)</f>
        <v>1200000.0</v>
      </c>
      <c r="D9" s="9">
        <f>D5+SUM(D6:D8)</f>
        <v>80000.0</v>
      </c>
      <c r="E9" s="9">
        <f>C9-D9</f>
        <v>1120000.0</v>
      </c>
    </row>
    <row r="11" spans="1:6">
      <c r="A11" s="7" t="s">
        <v>31</v>
      </c>
      <c r="B11" s="8">
        <v>2</v>
      </c>
    </row>
    <row r="13" spans="1:6">
      <c r="A13" s="7" t="s">
        <v>32</v>
      </c>
      <c r="B13" s="9">
        <f>B5*B11</f>
        <v>10000000.0</v>
      </c>
      <c r="C13" s="9">
        <f>C9*B11</f>
        <v>2400000.0</v>
      </c>
      <c r="D13" s="9">
        <f>D9*B11</f>
        <v>160000.0</v>
      </c>
      <c r="E13" s="9">
        <f>C13-D13</f>
        <v>2240000.0</v>
      </c>
      <c r="F13" s="12">
        <f>F5/B11</f>
        <v>0.5</v>
      </c>
    </row>
    <row r="16" spans="1:6">
      <c r="A16" s="13" t="s">
        <v>33</v>
      </c>
      <c r="B16" s="13" t="str">
        <f>IF(C13&lt;=B13,"PASS","CHECK")</f>
        <v>PASS</v>
      </c>
    </row>
    <row r="17" spans="1:6">
      <c r="A17" s="13" t="s">
        <v>34</v>
      </c>
      <c r="B17" s="13" t="str">
        <f>IF(ABS(E13-(C13-D13))&lt;0.01,"PASS","CHECK")</f>
        <v>PASS</v>
      </c>
    </row>
    <row r="20" spans="1:6">
      <c r="A20" s="4" t="s">
        <v>35</v>
      </c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</sheetData>
  <sheetProtection sheet="1" objects="1" scenarios="1"/>
  <mergeCells count="3">
    <mergeCell ref="A1:F1"/>
    <mergeCell ref="A2:F2"/>
    <mergeCell ref="A20:F21"/>
  </mergeCells>
  <conditionalFormatting sqref="B16:B17">
    <cfRule type="containsText" dxfId="0" priority="1" operator="containsText" text="PASS">
      <formula>NOT(ISERROR(SEARCH("PASS",B16)))</formula>
    </cfRule>
    <cfRule type="containsText" dxfId="1" priority="2" operator="containsText" text="CHECK">
      <formula>NOT(ISERROR(SEARCH("CHECK",B16)))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H15"/>
  <sheetViews>
    <sheetView showGridLines="0" zoomScale="95" zoomScaleNormal="95" workbookViewId="0"/>
  </sheetViews>
  <sheetFormatPr defaultRowHeight="15"/>
  <cols>
    <col min="1" max="1" width="25.7109375" customWidth="1"/>
    <col min="2" max="8" width="17.7109375" customWidth="1"/>
  </cols>
  <sheetData>
    <row r="1" spans="1:8" ht="30" customHeight="1">
      <c r="A1" s="1" t="s">
        <v>36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37</v>
      </c>
      <c r="B2" s="2"/>
      <c r="C2" s="2"/>
      <c r="D2" s="2"/>
      <c r="E2" s="2"/>
      <c r="F2" s="2"/>
      <c r="G2" s="2"/>
      <c r="H2" s="2"/>
    </row>
    <row r="4" spans="1:8">
      <c r="A4" s="6" t="s">
        <v>38</v>
      </c>
      <c r="B4" s="6" t="s">
        <v>26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32</v>
      </c>
    </row>
    <row r="5" spans="1:8">
      <c r="A5" s="7" t="s">
        <v>44</v>
      </c>
      <c r="B5" s="10">
        <v>2000000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2">
        <f>SUM(B5:G5)</f>
        <v>2000000.0</v>
      </c>
    </row>
    <row r="6" spans="1:8">
      <c r="A6" s="7" t="s">
        <v>45</v>
      </c>
      <c r="B6" s="10">
        <v>1000000</v>
      </c>
      <c r="C6" s="10">
        <v>200000</v>
      </c>
      <c r="D6" s="10">
        <v>0</v>
      </c>
      <c r="E6" s="10">
        <v>0</v>
      </c>
      <c r="F6" s="10">
        <v>0</v>
      </c>
      <c r="G6" s="10">
        <v>0</v>
      </c>
      <c r="H6" s="12">
        <f>SUM(B6:G6)</f>
        <v>1200000.0</v>
      </c>
    </row>
    <row r="7" spans="1:8">
      <c r="A7" s="7" t="s">
        <v>46</v>
      </c>
      <c r="B7" s="10">
        <v>4800000</v>
      </c>
      <c r="C7" s="10">
        <v>3280000</v>
      </c>
      <c r="D7" s="10">
        <v>0</v>
      </c>
      <c r="E7" s="10">
        <v>40000</v>
      </c>
      <c r="F7" s="10">
        <v>0</v>
      </c>
      <c r="G7" s="10">
        <v>0</v>
      </c>
      <c r="H7" s="12">
        <f>SUM(B7:G7)</f>
        <v>8120000.0</v>
      </c>
    </row>
    <row r="8" spans="1:8">
      <c r="A8" s="7" t="s">
        <v>47</v>
      </c>
      <c r="B8" s="10">
        <v>6200000</v>
      </c>
      <c r="C8" s="10">
        <v>0</v>
      </c>
      <c r="D8" s="10">
        <v>0</v>
      </c>
      <c r="E8" s="10">
        <v>0</v>
      </c>
      <c r="F8" s="10">
        <v>2400000</v>
      </c>
      <c r="G8" s="10">
        <v>-600000</v>
      </c>
      <c r="H8" s="12">
        <f>SUM(B8:G8)</f>
        <v>8000000.0</v>
      </c>
    </row>
    <row r="9" spans="1:8">
      <c r="A9" s="7" t="s">
        <v>48</v>
      </c>
      <c r="B9" s="10">
        <v>-120000</v>
      </c>
      <c r="C9" s="10">
        <v>0</v>
      </c>
      <c r="D9" s="10">
        <v>0</v>
      </c>
      <c r="E9" s="10">
        <v>0</v>
      </c>
      <c r="F9" s="10">
        <v>80000</v>
      </c>
      <c r="G9" s="10">
        <v>0</v>
      </c>
      <c r="H9" s="12">
        <f>SUM(B9:G9)</f>
        <v>-40000.0</v>
      </c>
    </row>
    <row r="10" spans="1:8">
      <c r="A10" s="7" t="s">
        <v>49</v>
      </c>
      <c r="B10" s="10">
        <v>-520000</v>
      </c>
      <c r="C10" s="10">
        <v>0</v>
      </c>
      <c r="D10" s="10">
        <v>-900000</v>
      </c>
      <c r="E10" s="10">
        <v>300000</v>
      </c>
      <c r="F10" s="10">
        <v>0</v>
      </c>
      <c r="G10" s="10">
        <v>0</v>
      </c>
      <c r="H10" s="12">
        <f>SUM(B10:G10)</f>
        <v>-1120000.0</v>
      </c>
    </row>
    <row r="12" spans="1:8">
      <c r="A12" s="7" t="s">
        <v>50</v>
      </c>
      <c r="B12" s="14">
        <f>SUM(B5:B10)</f>
        <v>13360000.0</v>
      </c>
      <c r="C12" s="14">
        <f>SUM(C5:C10)</f>
        <v>0</v>
      </c>
      <c r="D12" s="14">
        <f>SUM(D5:D10)</f>
        <v>0</v>
      </c>
      <c r="E12" s="14">
        <f>SUM(E5:E10)</f>
        <v>0</v>
      </c>
      <c r="F12" s="14">
        <f>SUM(F5:F10)</f>
        <v>0</v>
      </c>
      <c r="G12" s="14">
        <f>SUM(G5:G10)</f>
        <v>0</v>
      </c>
      <c r="H12" s="14">
        <f>SUM(H5:H10)</f>
        <v>18160000.0</v>
      </c>
    </row>
    <row r="15" spans="1:8">
      <c r="A15" s="13" t="s">
        <v>51</v>
      </c>
      <c r="B15" s="13" t="str">
        <f>IF(ABS(H6-'Share register'!C13*'Share register'!F13)&lt;0.01,"PASS","CHECK")</f>
        <v>PASS</v>
      </c>
    </row>
  </sheetData>
  <sheetProtection sheet="1" objects="1" scenarios="1"/>
  <mergeCells count="2">
    <mergeCell ref="A1:H1"/>
    <mergeCell ref="A2:H2"/>
  </mergeCells>
  <conditionalFormatting sqref="B15">
    <cfRule type="containsText" dxfId="0" priority="1" operator="containsText" text="PASS">
      <formula>NOT(ISERROR(SEARCH("PASS",B15)))</formula>
    </cfRule>
    <cfRule type="containsText" dxfId="1" priority="2" operator="containsText" text="CHECK">
      <formula>NOT(ISERROR(SEARCH("CHECK",B15)))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B47"/>
    <pageSetUpPr fitToPage="1"/>
  </sheetPr>
  <dimension ref="A1:D23"/>
  <sheetViews>
    <sheetView showGridLines="0" zoomScale="95" zoomScaleNormal="95" workbookViewId="0"/>
  </sheetViews>
  <sheetFormatPr defaultRowHeight="15"/>
  <cols>
    <col min="1" max="1" width="38.7109375" customWidth="1"/>
    <col min="2" max="4" width="20.7109375" customWidth="1"/>
  </cols>
  <sheetData>
    <row r="1" spans="1:4" ht="30" customHeight="1">
      <c r="A1" s="1" t="s">
        <v>52</v>
      </c>
      <c r="B1" s="1"/>
      <c r="C1" s="1"/>
      <c r="D1" s="1"/>
    </row>
    <row r="2" spans="1:4" ht="21" customHeight="1">
      <c r="A2" s="2" t="s">
        <v>53</v>
      </c>
      <c r="B2" s="2"/>
      <c r="C2" s="2"/>
      <c r="D2" s="2"/>
    </row>
    <row r="4" spans="1:4">
      <c r="A4" s="7" t="s">
        <v>54</v>
      </c>
      <c r="B4" s="8">
        <v>40000</v>
      </c>
    </row>
    <row r="5" spans="1:4">
      <c r="A5" s="7" t="s">
        <v>55</v>
      </c>
      <c r="B5" s="10">
        <v>50</v>
      </c>
    </row>
    <row r="6" spans="1:4">
      <c r="A6" s="7" t="s">
        <v>56</v>
      </c>
      <c r="B6" s="15">
        <v>0.06</v>
      </c>
    </row>
    <row r="7" spans="1:4">
      <c r="A7" s="7" t="s">
        <v>57</v>
      </c>
      <c r="B7" s="10">
        <v>120000</v>
      </c>
    </row>
    <row r="8" spans="1:4">
      <c r="A8" s="7" t="s">
        <v>58</v>
      </c>
      <c r="B8" s="10">
        <v>600000</v>
      </c>
    </row>
    <row r="10" spans="1:4">
      <c r="A10" s="7" t="s">
        <v>59</v>
      </c>
      <c r="B10" s="12">
        <f>B4*B5*B6</f>
        <v>120000.0</v>
      </c>
    </row>
    <row r="11" spans="1:4">
      <c r="A11" s="7" t="s">
        <v>60</v>
      </c>
      <c r="B11" s="12">
        <f>MIN(B8,B7+B10)</f>
        <v>240000.0</v>
      </c>
    </row>
    <row r="12" spans="1:4">
      <c r="A12" s="7" t="s">
        <v>61</v>
      </c>
      <c r="B12" s="12">
        <f>B8-B11</f>
        <v>360000.0</v>
      </c>
    </row>
    <row r="15" spans="1:4">
      <c r="A15" s="7" t="s">
        <v>62</v>
      </c>
      <c r="B15" s="12">
        <f>'Equity rollforward'!B12</f>
        <v>13360000.0</v>
      </c>
    </row>
    <row r="16" spans="1:4">
      <c r="A16" s="11" t="s">
        <v>63</v>
      </c>
      <c r="B16" s="10">
        <v>3480000</v>
      </c>
    </row>
    <row r="17" spans="1:2">
      <c r="A17" s="11" t="s">
        <v>40</v>
      </c>
      <c r="B17" s="10">
        <v>-900000</v>
      </c>
    </row>
    <row r="18" spans="1:2">
      <c r="A18" s="11" t="s">
        <v>64</v>
      </c>
      <c r="B18" s="10">
        <v>340000</v>
      </c>
    </row>
    <row r="19" spans="1:2">
      <c r="A19" s="11" t="s">
        <v>65</v>
      </c>
      <c r="B19" s="10">
        <v>2400000</v>
      </c>
    </row>
    <row r="20" spans="1:2">
      <c r="A20" s="11" t="s">
        <v>66</v>
      </c>
      <c r="B20" s="10">
        <v>80000</v>
      </c>
    </row>
    <row r="21" spans="1:2">
      <c r="A21" s="11" t="s">
        <v>67</v>
      </c>
      <c r="B21" s="10">
        <v>-600000</v>
      </c>
    </row>
    <row r="22" spans="1:2">
      <c r="A22" s="7" t="s">
        <v>68</v>
      </c>
      <c r="B22" s="14">
        <f>SUM(B15:B21)</f>
        <v>18160000.0</v>
      </c>
    </row>
    <row r="23" spans="1:2">
      <c r="A23" s="13" t="s">
        <v>69</v>
      </c>
      <c r="B23" s="13" t="str">
        <f>IF(ABS(B22-'Equity rollforward'!H12)&lt;0.01,"PASS","CHECK")</f>
        <v>PASS</v>
      </c>
    </row>
  </sheetData>
  <sheetProtection sheet="1" objects="1" scenarios="1"/>
  <mergeCells count="2">
    <mergeCell ref="A1:D1"/>
    <mergeCell ref="A2:D2"/>
  </mergeCells>
  <conditionalFormatting sqref="B23">
    <cfRule type="containsText" dxfId="0" priority="1" operator="containsText" text="PASS">
      <formula>NOT(ISERROR(SEARCH("PASS",B23)))</formula>
    </cfRule>
    <cfRule type="containsText" dxfId="1" priority="2" operator="containsText" text="CHECK">
      <formula>NOT(ISERROR(SEARCH("CHECK",B23)))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Share register</vt:lpstr>
      <vt:lpstr>Equity rollforward</vt:lpstr>
      <vt:lpstr>Dividend &amp; controls</vt:lpstr>
      <vt:lpstr>'Dividend &amp; controls'!Print_Area</vt:lpstr>
      <vt:lpstr>'Equity rollforward'!Print_Area</vt:lpstr>
      <vt:lpstr>'Read me'!Print_Area</vt:lpstr>
      <vt:lpstr>'Share register'!Print_Area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Equity register and rollforward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