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Acquisition &amp; bundle" sheetId="2" r:id="rId2"/>
    <sheet name="Construction interest" sheetId="3" r:id="rId3"/>
  </sheets>
  <definedNames>
    <definedName name="_xlnm.Print_Area" localSheetId="1">'Acquisition &amp; bundle'!$A$1:$D$22</definedName>
    <definedName name="_xlnm.Print_Area" localSheetId="2">'Construction interest'!$A$1:$D$29</definedName>
    <definedName name="_xlnm.Print_Area" localSheetId="0">'Read me'!$A$1:$B$15</definedName>
    <definedName name="_xlnm.Print_Titles" localSheetId="1">'Acquisition &amp; bundle'!$1:$3</definedName>
    <definedName name="_xlnm.Print_Titles" localSheetId="2">'Construction interest'!$1:$3</definedName>
  </definedNames>
  <calcPr calcId="124519" fullCalcOnLoad="1"/>
</workbook>
</file>

<file path=xl/sharedStrings.xml><?xml version="1.0" encoding="utf-8"?>
<sst xmlns="http://schemas.openxmlformats.org/spreadsheetml/2006/main" count="76" uniqueCount="69">
  <si>
    <t>Asset acquisition and construction</t>
  </si>
  <si>
    <t>START HERE  ·  Classify → allocate → time-weight → cap → reconcile</t>
  </si>
  <si>
    <t>Purpose</t>
  </si>
  <si>
    <t>Inspect source roles before formulas. Yellow cells are supplied inputs; sage cells contain formulas; labeled checks must pass.</t>
  </si>
  <si>
    <t>Boundary</t>
  </si>
  <si>
    <t>The workbook does not establish asset control, qualifying cost, fair value, commercial substance, qualifying-asset status, construction activity, or readiness.</t>
  </si>
  <si>
    <t>Units</t>
  </si>
  <si>
    <t>US dollars, decimal annual rates, and calendar-year fractions</t>
  </si>
  <si>
    <t>Source record</t>
  </si>
  <si>
    <t>EX:tangible-asset-acquisition-capitalization-and-resources/linden-peak-acquisition-and-construction</t>
  </si>
  <si>
    <t>Generator</t>
  </si>
  <si>
    <t>scripts/quantitative/build_spreadsheets.py</t>
  </si>
  <si>
    <t>Workbook path</t>
  </si>
  <si>
    <t>1 · Classify and allocate →</t>
  </si>
  <si>
    <t>2 · Weight expenditures and apply the cap →</t>
  </si>
  <si>
    <t>Acquisition cost and bundled-price allocation</t>
  </si>
  <si>
    <t>Yellow = supplied input  ·  Sage = formula  ·  Green = control</t>
  </si>
  <si>
    <t>Cost item</t>
  </si>
  <si>
    <t>Amount</t>
  </si>
  <si>
    <t>Role</t>
  </si>
  <si>
    <t>Formula / note</t>
  </si>
  <si>
    <t>Machine consideration</t>
  </si>
  <si>
    <t>Qualifying</t>
  </si>
  <si>
    <t>Controlled acquired asset</t>
  </si>
  <si>
    <t>Freight</t>
  </si>
  <si>
    <t>Supplied readiness role</t>
  </si>
  <si>
    <t>Installation</t>
  </si>
  <si>
    <t>Initial asset cost</t>
  </si>
  <si>
    <t>Asset</t>
  </si>
  <si>
    <t>Consideration + qualifying costs</t>
  </si>
  <si>
    <t>Operator Training</t>
  </si>
  <si>
    <t>Period cost</t>
  </si>
  <si>
    <t>Excluded but retained in the control total</t>
  </si>
  <si>
    <t>Abnormal Shipping Damage</t>
  </si>
  <si>
    <t>Excluded period costs</t>
  </si>
  <si>
    <t>Bundled-price allocation</t>
  </si>
  <si>
    <t>Bundle consideration</t>
  </si>
  <si>
    <t>Supported value</t>
  </si>
  <si>
    <t>Relative share</t>
  </si>
  <si>
    <t>Assigned cost</t>
  </si>
  <si>
    <t>Land</t>
  </si>
  <si>
    <t>Building</t>
  </si>
  <si>
    <t>Equipment</t>
  </si>
  <si>
    <t>Total</t>
  </si>
  <si>
    <t>Allocation check</t>
  </si>
  <si>
    <t>Weighted expenditures and interest disposition</t>
  </si>
  <si>
    <t>Qualifying scope and dates are supplied assumptions, not workbook outputs</t>
  </si>
  <si>
    <t>Expenditure</t>
  </si>
  <si>
    <t>Period fraction</t>
  </si>
  <si>
    <t>Weighted amount</t>
  </si>
  <si>
    <t>January Draw</t>
  </si>
  <si>
    <t>July Draw</t>
  </si>
  <si>
    <t>Weighted-average accumulated expenditures</t>
  </si>
  <si>
    <t>Borrowing layers and actual-interest ceiling</t>
  </si>
  <si>
    <t>Specific borrowing limit</t>
  </si>
  <si>
    <t>Specific borrowing rate</t>
  </si>
  <si>
    <t>Excess borrowing rate</t>
  </si>
  <si>
    <t>Actual interest cost</t>
  </si>
  <si>
    <t>Specific borrowing base</t>
  </si>
  <si>
    <t>Excess borrowing base</t>
  </si>
  <si>
    <t>Avoidable interest</t>
  </si>
  <si>
    <t>Capitalized interest</t>
  </si>
  <si>
    <t>Interest expense</t>
  </si>
  <si>
    <t>Constructed-asset cost</t>
  </si>
  <si>
    <t>Materials</t>
  </si>
  <si>
    <t>Direct Labor</t>
  </si>
  <si>
    <t>Cost before interest</t>
  </si>
  <si>
    <t>Constructed asset cost</t>
  </si>
  <si>
    <t>Interest disposition check</t>
  </si>
</sst>
</file>

<file path=xl/styles.xml><?xml version="1.0" encoding="utf-8"?>
<styleSheet xmlns="http://schemas.openxmlformats.org/spreadsheetml/2006/main">
  <numFmts count="2">
    <numFmt numFmtId="164" formatCode="$#,##0.00;[Red]($#,##0.00);&quot;—&quot;"/>
    <numFmt numFmtId="165" formatCode="0.0%;[Red](0.0%);&quot;—&quot;"/>
  </numFmts>
  <fonts count="10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sz val="8.5"/>
      <color rgb="FF173F3C"/>
      <name val="Aptos Mono"/>
      <family val="2"/>
    </font>
    <font>
      <b/>
      <sz val="9"/>
      <color rgb="FFFFFFFF"/>
      <name val="Aptos"/>
      <family val="2"/>
    </font>
    <font>
      <b/>
      <sz val="9"/>
      <color rgb="FF254B47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F6F4ED"/>
        <bgColor indexed="64"/>
      </patternFill>
    </fill>
    <fill>
      <patternFill patternType="solid">
        <fgColor rgb="FF315F59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</fills>
  <borders count="9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B97820"/>
      </left>
      <right/>
      <top/>
      <bottom style="thin">
        <color rgb="FFCBD2CC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164" fontId="3" fillId="8" borderId="6" xfId="0" applyNumberFormat="1" applyFont="1" applyFill="1" applyBorder="1" applyAlignment="1">
      <alignment horizontal="right"/>
    </xf>
    <xf numFmtId="0" fontId="7" fillId="9" borderId="7" xfId="0" applyFont="1" applyFill="1" applyBorder="1" applyAlignment="1">
      <alignment vertical="center" wrapText="1"/>
    </xf>
    <xf numFmtId="0" fontId="8" fillId="10" borderId="0" xfId="0" applyFont="1" applyFill="1" applyAlignment="1">
      <alignment horizontal="left" vertical="center"/>
    </xf>
    <xf numFmtId="165" fontId="4" fillId="11" borderId="2" xfId="0" applyNumberFormat="1" applyFont="1" applyFill="1" applyBorder="1" applyAlignment="1">
      <alignment horizontal="right"/>
    </xf>
    <xf numFmtId="164" fontId="4" fillId="11" borderId="2" xfId="0" applyNumberFormat="1" applyFont="1" applyFill="1" applyBorder="1" applyAlignment="1">
      <alignment horizontal="right"/>
    </xf>
    <xf numFmtId="0" fontId="9" fillId="12" borderId="8" xfId="0" applyFont="1" applyFill="1" applyBorder="1" applyAlignment="1">
      <alignment horizontal="left"/>
    </xf>
    <xf numFmtId="165" fontId="4" fillId="7" borderId="5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4"/>
  <sheetViews>
    <sheetView showGridLines="0" tabSelected="1" workbookViewId="0"/>
  </sheetViews>
  <sheetFormatPr defaultRowHeight="15"/>
  <cols>
    <col min="1" max="1" width="25.7109375" customWidth="1"/>
    <col min="2" max="2" width="78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>
      <c r="A4" s="3" t="s">
        <v>2</v>
      </c>
      <c r="B4" s="4" t="s">
        <v>3</v>
      </c>
    </row>
    <row r="6" spans="1:2" ht="44" customHeight="1">
      <c r="A6" s="3" t="s">
        <v>4</v>
      </c>
      <c r="B6" s="4" t="s">
        <v>5</v>
      </c>
    </row>
    <row r="8" spans="1:2">
      <c r="A8" s="3" t="s">
        <v>6</v>
      </c>
      <c r="B8" s="4" t="s">
        <v>7</v>
      </c>
    </row>
    <row r="9" spans="1:2">
      <c r="A9" s="3" t="s">
        <v>8</v>
      </c>
      <c r="B9" s="4" t="s">
        <v>9</v>
      </c>
    </row>
    <row r="10" spans="1:2">
      <c r="A10" s="3" t="s">
        <v>10</v>
      </c>
      <c r="B10" s="4" t="s">
        <v>11</v>
      </c>
    </row>
    <row r="13" spans="1:2">
      <c r="A13" s="3" t="s">
        <v>12</v>
      </c>
      <c r="B13" s="5" t="s">
        <v>13</v>
      </c>
    </row>
    <row r="14" spans="1:2">
      <c r="B14" s="5" t="s">
        <v>14</v>
      </c>
    </row>
  </sheetData>
  <mergeCells count="2">
    <mergeCell ref="A1:B1"/>
    <mergeCell ref="A2:B2"/>
  </mergeCells>
  <hyperlinks>
    <hyperlink ref="B13" location="'Acquisition &amp; bundle'!A1" display="1 · Classify and allocate →"/>
    <hyperlink ref="B14" location="'Construction interest'!A1" display="2 · Weight expenditures and apply the cap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1"/>
  <sheetViews>
    <sheetView showGridLines="0" zoomScale="95" zoomScaleNormal="95" workbookViewId="0">
      <pane ySplit="3" topLeftCell="A4" activePane="bottomLeft" state="frozen"/>
      <selection pane="bottomLeft"/>
    </sheetView>
  </sheetViews>
  <sheetFormatPr defaultRowHeight="15"/>
  <cols>
    <col min="1" max="1" width="31.7109375" customWidth="1"/>
    <col min="2" max="4" width="18.7109375" customWidth="1"/>
  </cols>
  <sheetData>
    <row r="1" spans="1:4" ht="30" customHeight="1">
      <c r="A1" s="1" t="s">
        <v>15</v>
      </c>
      <c r="B1" s="1"/>
      <c r="C1" s="1"/>
      <c r="D1" s="1"/>
    </row>
    <row r="2" spans="1:4" ht="21" customHeight="1">
      <c r="A2" s="2" t="s">
        <v>16</v>
      </c>
      <c r="B2" s="2"/>
      <c r="C2" s="2"/>
      <c r="D2" s="2"/>
    </row>
    <row r="3" spans="1:4">
      <c r="A3" s="6" t="s">
        <v>17</v>
      </c>
      <c r="B3" s="6" t="s">
        <v>18</v>
      </c>
      <c r="C3" s="6" t="s">
        <v>19</v>
      </c>
      <c r="D3" s="6" t="s">
        <v>20</v>
      </c>
    </row>
    <row r="4" spans="1:4">
      <c r="A4" s="7" t="s">
        <v>21</v>
      </c>
      <c r="B4" s="8">
        <v>420000</v>
      </c>
      <c r="C4" s="9" t="s">
        <v>22</v>
      </c>
      <c r="D4" s="10" t="s">
        <v>23</v>
      </c>
    </row>
    <row r="5" spans="1:4">
      <c r="A5" s="9" t="s">
        <v>24</v>
      </c>
      <c r="B5" s="8">
        <v>12000</v>
      </c>
      <c r="C5" s="9" t="s">
        <v>22</v>
      </c>
      <c r="D5" s="10" t="s">
        <v>25</v>
      </c>
    </row>
    <row r="6" spans="1:4">
      <c r="A6" s="9" t="s">
        <v>26</v>
      </c>
      <c r="B6" s="8">
        <v>18000</v>
      </c>
      <c r="C6" s="9" t="s">
        <v>22</v>
      </c>
      <c r="D6" s="10" t="s">
        <v>25</v>
      </c>
    </row>
    <row r="7" spans="1:4">
      <c r="A7" s="7" t="s">
        <v>27</v>
      </c>
      <c r="B7" s="11">
        <f>SUM(B4:B6)</f>
        <v>450000.0</v>
      </c>
      <c r="C7" s="7" t="s">
        <v>28</v>
      </c>
      <c r="D7" s="12" t="s">
        <v>29</v>
      </c>
    </row>
    <row r="9" spans="1:4">
      <c r="A9" s="9" t="s">
        <v>30</v>
      </c>
      <c r="B9" s="8">
        <v>7000</v>
      </c>
      <c r="C9" s="9" t="s">
        <v>31</v>
      </c>
      <c r="D9" s="10" t="s">
        <v>32</v>
      </c>
    </row>
    <row r="10" spans="1:4">
      <c r="A10" s="9" t="s">
        <v>33</v>
      </c>
      <c r="B10" s="8">
        <v>3000</v>
      </c>
      <c r="C10" s="9" t="s">
        <v>31</v>
      </c>
      <c r="D10" s="10" t="s">
        <v>32</v>
      </c>
    </row>
    <row r="11" spans="1:4">
      <c r="A11" s="7" t="s">
        <v>34</v>
      </c>
      <c r="B11" s="11">
        <f>SUM(B9:B10)</f>
        <v>10000.0</v>
      </c>
    </row>
    <row r="13" spans="1:4">
      <c r="A13" s="13" t="s">
        <v>35</v>
      </c>
      <c r="B13" s="13"/>
      <c r="C13" s="13"/>
      <c r="D13" s="13"/>
    </row>
    <row r="14" spans="1:4">
      <c r="A14" s="7" t="s">
        <v>36</v>
      </c>
      <c r="B14" s="8">
        <v>900000</v>
      </c>
    </row>
    <row r="15" spans="1:4">
      <c r="A15" s="6" t="s">
        <v>28</v>
      </c>
      <c r="B15" s="6" t="s">
        <v>37</v>
      </c>
      <c r="C15" s="6" t="s">
        <v>38</v>
      </c>
      <c r="D15" s="6" t="s">
        <v>39</v>
      </c>
    </row>
    <row r="16" spans="1:4">
      <c r="A16" s="9" t="s">
        <v>40</v>
      </c>
      <c r="B16" s="8">
        <v>300000</v>
      </c>
      <c r="C16" s="14">
        <f>B16/SUM($B$16:$B$18)</f>
        <v>0.3</v>
      </c>
      <c r="D16" s="15">
        <f>$B$14*C16</f>
        <v>270000.0</v>
      </c>
    </row>
    <row r="17" spans="1:4">
      <c r="A17" s="9" t="s">
        <v>41</v>
      </c>
      <c r="B17" s="8">
        <v>600000</v>
      </c>
      <c r="C17" s="14">
        <f>B17/SUM($B$16:$B$18)</f>
        <v>0.6</v>
      </c>
      <c r="D17" s="15">
        <f>$B$14*C17</f>
        <v>540000.0</v>
      </c>
    </row>
    <row r="18" spans="1:4">
      <c r="A18" s="9" t="s">
        <v>42</v>
      </c>
      <c r="B18" s="8">
        <v>100000</v>
      </c>
      <c r="C18" s="14">
        <f>B18/SUM($B$16:$B$18)</f>
        <v>0.1</v>
      </c>
      <c r="D18" s="15">
        <f>$B$14*C18</f>
        <v>90000.0</v>
      </c>
    </row>
    <row r="19" spans="1:4">
      <c r="A19" s="7" t="s">
        <v>43</v>
      </c>
      <c r="B19" s="11">
        <f>SUM(B16:B18)</f>
        <v>1000000.0</v>
      </c>
      <c r="C19" s="14">
        <f>SUM(C16:C18)</f>
        <v>1.0</v>
      </c>
      <c r="D19" s="11">
        <f>SUM(D16:D18)</f>
        <v>900000.0</v>
      </c>
    </row>
    <row r="21" spans="1:4">
      <c r="A21" s="16" t="s">
        <v>44</v>
      </c>
      <c r="B21" s="16" t="str">
        <f>IF(ABS(D19-B14)&lt;0.01,"PASS","CHECK")</f>
        <v>PASS</v>
      </c>
    </row>
  </sheetData>
  <mergeCells count="3">
    <mergeCell ref="A1:D1"/>
    <mergeCell ref="A2:D2"/>
    <mergeCell ref="A13:D13"/>
  </mergeCells>
  <conditionalFormatting sqref="B21">
    <cfRule type="containsText" dxfId="0" priority="1" operator="containsText" text="PASS">
      <formula>NOT(ISERROR(SEARCH("PASS",B21)))</formula>
    </cfRule>
    <cfRule type="containsText" dxfId="1" priority="2" operator="containsText" text="CHECK">
      <formula>NOT(ISERROR(SEARCH("CHECK",B21)))</formula>
    </cfRule>
  </conditionalFormatting>
  <dataValidations count="9">
    <dataValidation type="decimal" operator="greaterThanOrEqual" allowBlank="1" showInputMessage="1" showErrorMessage="1" promptTitle="Nonnegative amount" prompt="Enter a supported amount of zero or more." sqref="B4">
      <formula1>0</formula1>
    </dataValidation>
    <dataValidation type="decimal" operator="greaterThanOrEqual" allowBlank="1" showInputMessage="1" showErrorMessage="1" promptTitle="Nonnegative amount" prompt="Enter a supported amount of zero or more." sqref="B5">
      <formula1>0</formula1>
    </dataValidation>
    <dataValidation type="decimal" operator="greaterThanOrEqual" allowBlank="1" showInputMessage="1" showErrorMessage="1" promptTitle="Nonnegative amount" prompt="Enter a supported amount of zero or more." sqref="B6">
      <formula1>0</formula1>
    </dataValidation>
    <dataValidation type="decimal" operator="greaterThanOrEqual" allowBlank="1" showInputMessage="1" showErrorMessage="1" promptTitle="Nonnegative amount" prompt="Enter a supported amount of zero or more." sqref="B9">
      <formula1>0</formula1>
    </dataValidation>
    <dataValidation type="decimal" operator="greaterThanOrEqual" allowBlank="1" showInputMessage="1" showErrorMessage="1" promptTitle="Nonnegative amount" prompt="Enter a supported amount of zero or more." sqref="B10">
      <formula1>0</formula1>
    </dataValidation>
    <dataValidation type="decimal" operator="greaterThanOrEqual" allowBlank="1" showInputMessage="1" showErrorMessage="1" promptTitle="Nonnegative amount" prompt="Enter a supported amount of zero or more." sqref="B14">
      <formula1>0</formula1>
    </dataValidation>
    <dataValidation type="decimal" operator="greaterThanOrEqual" allowBlank="1" showInputMessage="1" showErrorMessage="1" promptTitle="Nonnegative amount" prompt="Enter a supported amount of zero or more." sqref="B16">
      <formula1>0</formula1>
    </dataValidation>
    <dataValidation type="decimal" operator="greaterThanOrEqual" allowBlank="1" showInputMessage="1" showErrorMessage="1" promptTitle="Nonnegative amount" prompt="Enter a supported amount of zero or more." sqref="B17">
      <formula1>0</formula1>
    </dataValidation>
    <dataValidation type="decimal" operator="greaterThanOrEqual" allowBlank="1" showInputMessage="1" showErrorMessage="1" promptTitle="Nonnegative amount" prompt="Enter a supported amount of zero or more." sqref="B18">
      <formula1>0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26"/>
  <sheetViews>
    <sheetView showGridLines="0" zoomScale="95" zoomScaleNormal="95" workbookViewId="0">
      <pane ySplit="3" topLeftCell="A4" activePane="bottomLeft" state="frozen"/>
      <selection pane="bottomLeft"/>
    </sheetView>
  </sheetViews>
  <sheetFormatPr defaultRowHeight="15"/>
  <cols>
    <col min="1" max="1" width="31.7109375" customWidth="1"/>
    <col min="2" max="4" width="20.7109375" customWidth="1"/>
  </cols>
  <sheetData>
    <row r="1" spans="1:4" ht="30" customHeight="1">
      <c r="A1" s="1" t="s">
        <v>45</v>
      </c>
      <c r="B1" s="1"/>
      <c r="C1" s="1"/>
      <c r="D1" s="1"/>
    </row>
    <row r="2" spans="1:4" ht="21" customHeight="1">
      <c r="A2" s="2" t="s">
        <v>46</v>
      </c>
      <c r="B2" s="2"/>
      <c r="C2" s="2"/>
      <c r="D2" s="2"/>
    </row>
    <row r="3" spans="1:4">
      <c r="A3" s="6" t="s">
        <v>47</v>
      </c>
      <c r="B3" s="6" t="s">
        <v>18</v>
      </c>
      <c r="C3" s="6" t="s">
        <v>48</v>
      </c>
      <c r="D3" s="6" t="s">
        <v>49</v>
      </c>
    </row>
    <row r="4" spans="1:4">
      <c r="A4" s="9" t="s">
        <v>50</v>
      </c>
      <c r="B4" s="8">
        <v>300000</v>
      </c>
      <c r="C4" s="17">
        <v>1</v>
      </c>
      <c r="D4" s="15">
        <f>B4*C4</f>
        <v>300000.0</v>
      </c>
    </row>
    <row r="5" spans="1:4">
      <c r="A5" s="9" t="s">
        <v>51</v>
      </c>
      <c r="B5" s="8">
        <v>240000</v>
      </c>
      <c r="C5" s="17">
        <v>0.5</v>
      </c>
      <c r="D5" s="15">
        <f>B5*C5</f>
        <v>120000.0</v>
      </c>
    </row>
    <row r="6" spans="1:4">
      <c r="A6" s="7" t="s">
        <v>52</v>
      </c>
      <c r="D6" s="11">
        <f>SUM(D4:D5)</f>
        <v>420000.0</v>
      </c>
    </row>
    <row r="8" spans="1:4">
      <c r="A8" s="13" t="s">
        <v>53</v>
      </c>
      <c r="B8" s="13"/>
      <c r="C8" s="13"/>
      <c r="D8" s="13"/>
    </row>
    <row r="9" spans="1:4">
      <c r="A9" s="9" t="s">
        <v>54</v>
      </c>
      <c r="B9" s="8">
        <v>350000</v>
      </c>
    </row>
    <row r="10" spans="1:4">
      <c r="A10" s="9" t="s">
        <v>55</v>
      </c>
      <c r="B10" s="17">
        <v>0.06</v>
      </c>
    </row>
    <row r="11" spans="1:4">
      <c r="A11" s="9" t="s">
        <v>56</v>
      </c>
      <c r="B11" s="17">
        <v>0.08</v>
      </c>
    </row>
    <row r="12" spans="1:4">
      <c r="A12" s="9" t="s">
        <v>57</v>
      </c>
      <c r="B12" s="8">
        <v>24000</v>
      </c>
    </row>
    <row r="14" spans="1:4">
      <c r="A14" s="9" t="s">
        <v>58</v>
      </c>
      <c r="B14" s="15">
        <f>MIN(D6,B9)</f>
        <v>350000.0</v>
      </c>
    </row>
    <row r="15" spans="1:4">
      <c r="A15" s="9" t="s">
        <v>59</v>
      </c>
      <c r="B15" s="15">
        <f>MAX(D6-B9,0)</f>
        <v>70000.0</v>
      </c>
    </row>
    <row r="16" spans="1:4">
      <c r="A16" s="7" t="s">
        <v>60</v>
      </c>
      <c r="B16" s="15">
        <f>B14*B10+B15*B11</f>
        <v>26600.0</v>
      </c>
    </row>
    <row r="17" spans="1:4">
      <c r="A17" s="7" t="s">
        <v>61</v>
      </c>
      <c r="B17" s="11">
        <f>MIN(B16,B12)</f>
        <v>24000.0</v>
      </c>
    </row>
    <row r="18" spans="1:4">
      <c r="A18" s="7" t="s">
        <v>62</v>
      </c>
      <c r="B18" s="15">
        <f>B12-B17</f>
        <v>0.0</v>
      </c>
    </row>
    <row r="20" spans="1:4">
      <c r="A20" s="13" t="s">
        <v>63</v>
      </c>
      <c r="B20" s="13"/>
      <c r="C20" s="13"/>
      <c r="D20" s="13"/>
    </row>
    <row r="21" spans="1:4">
      <c r="A21" s="9" t="s">
        <v>64</v>
      </c>
      <c r="B21" s="8">
        <v>500000</v>
      </c>
    </row>
    <row r="22" spans="1:4">
      <c r="A22" s="9" t="s">
        <v>65</v>
      </c>
      <c r="B22" s="8">
        <v>180000</v>
      </c>
    </row>
    <row r="23" spans="1:4">
      <c r="A23" s="7" t="s">
        <v>66</v>
      </c>
      <c r="B23" s="15">
        <f>SUM(B21:B22)</f>
        <v>680000.0</v>
      </c>
    </row>
    <row r="24" spans="1:4">
      <c r="A24" s="7" t="s">
        <v>67</v>
      </c>
      <c r="B24" s="11">
        <f>B23+B17</f>
        <v>704000.0</v>
      </c>
    </row>
    <row r="26" spans="1:4">
      <c r="A26" s="16" t="s">
        <v>68</v>
      </c>
      <c r="B26" s="16" t="str">
        <f>IF(ABS(B17+B18-B12)&lt;0.01,"PASS","CHECK")</f>
        <v>PASS</v>
      </c>
    </row>
  </sheetData>
  <mergeCells count="4">
    <mergeCell ref="A1:D1"/>
    <mergeCell ref="A2:D2"/>
    <mergeCell ref="A8:D8"/>
    <mergeCell ref="A20:D20"/>
  </mergeCells>
  <conditionalFormatting sqref="B26">
    <cfRule type="containsText" dxfId="0" priority="1" operator="containsText" text="PASS">
      <formula>NOT(ISERROR(SEARCH("PASS",B26)))</formula>
    </cfRule>
    <cfRule type="containsText" dxfId="1" priority="2" operator="containsText" text="CHECK">
      <formula>NOT(ISERROR(SEARCH("CHECK",B26)))</formula>
    </cfRule>
  </conditionalFormatting>
  <dataValidations count="10">
    <dataValidation type="decimal" operator="greaterThanOrEqual" allowBlank="1" showInputMessage="1" showErrorMessage="1" sqref="B4">
      <formula1>0</formula1>
    </dataValidation>
    <dataValidation type="decimal" operator="greaterThanOrEqual" allowBlank="1" showInputMessage="1" showErrorMessage="1" sqref="B5">
      <formula1>0</formula1>
    </dataValidation>
    <dataValidation type="decimal" operator="greaterThanOrEqual" allowBlank="1" showInputMessage="1" showErrorMessage="1" sqref="B9">
      <formula1>0</formula1>
    </dataValidation>
    <dataValidation type="decimal" operator="greaterThanOrEqual" allowBlank="1" showInputMessage="1" showErrorMessage="1" sqref="B12">
      <formula1>0</formula1>
    </dataValidation>
    <dataValidation type="decimal" operator="greaterThanOrEqual" allowBlank="1" showInputMessage="1" showErrorMessage="1" sqref="B21">
      <formula1>0</formula1>
    </dataValidation>
    <dataValidation type="decimal" operator="greaterThanOrEqual" allowBlank="1" showInputMessage="1" showErrorMessage="1" sqref="B22">
      <formula1>0</formula1>
    </dataValidation>
    <dataValidation type="decimal" allowBlank="1" showInputMessage="1" showErrorMessage="1" sqref="C4">
      <formula1>0</formula1>
      <formula2>1</formula2>
    </dataValidation>
    <dataValidation type="decimal" allowBlank="1" showInputMessage="1" showErrorMessage="1" sqref="C5">
      <formula1>0</formula1>
      <formula2>1</formula2>
    </dataValidation>
    <dataValidation type="decimal" allowBlank="1" showInputMessage="1" showErrorMessage="1" sqref="B10">
      <formula1>0</formula1>
      <formula2>1</formula2>
    </dataValidation>
    <dataValidation type="decimal" allowBlank="1" showInputMessage="1" showErrorMessage="1" sqref="B11">
      <formula1>0</formula1>
      <formula2>1</formula2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Read me</vt:lpstr>
      <vt:lpstr>Acquisition &amp; bundle</vt:lpstr>
      <vt:lpstr>Construction interest</vt:lpstr>
      <vt:lpstr>'Acquisition &amp; bundle'!Print_Area</vt:lpstr>
      <vt:lpstr>'Construction interest'!Print_Area</vt:lpstr>
      <vt:lpstr>'Read me'!Print_Area</vt:lpstr>
      <vt:lpstr>'Acquisition &amp; bundle'!Print_Titles</vt:lpstr>
      <vt:lpstr>'Construction interest'!Print_Titles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 asset acquisition and construction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