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ARO measurement" sheetId="2" r:id="rId2"/>
    <sheet name="Depletion &amp; rollforward" sheetId="3" r:id="rId3"/>
  </sheets>
  <definedNames>
    <definedName name="_xlnm.Print_Area" localSheetId="1">'ARO measurement'!$A$1:$D$18</definedName>
    <definedName name="_xlnm.Print_Area" localSheetId="2">'Depletion &amp; rollforward'!$A$1:$D$30</definedName>
    <definedName name="_xlnm.Print_Area" localSheetId="0">'Read me'!$A$1:$B$15</definedName>
    <definedName name="_xlnm.Print_Titles" localSheetId="2">'Depletion &amp; rollforward'!$1:$3</definedName>
  </definedNames>
  <calcPr calcId="124519" fullCalcOnLoad="1"/>
</workbook>
</file>

<file path=xl/sharedStrings.xml><?xml version="1.0" encoding="utf-8"?>
<sst xmlns="http://schemas.openxmlformats.org/spreadsheetml/2006/main" count="59" uniqueCount="58">
  <si>
    <t>Resource, depletion, and retirement obligation</t>
  </si>
  <si>
    <t>START HERE  ·  Legal scope → scenarios → asset cost → units → rollforward</t>
  </si>
  <si>
    <t>Purpose</t>
  </si>
  <si>
    <t>Keep the recognition premise, liability measurement, asset retirement cost, extraction allocation, and liability accretion in distinct visible steps.</t>
  </si>
  <si>
    <t>Boundary</t>
  </si>
  <si>
    <t>Legal obligation, cash-flow scenarios, probabilities, timing, rate, reserve units, extraction, and sale are supplied. The workbook verifies arithmetic only.</t>
  </si>
  <si>
    <t>Units</t>
  </si>
  <si>
    <t>US dollars, resource units, years, probabilities, and a decimal annual rate</t>
  </si>
  <si>
    <t>Source record</t>
  </si>
  <si>
    <t>EX:tangible-asset-acquisition-capitalization-and-resources/linden-peak-resource-and-retirement</t>
  </si>
  <si>
    <t>Generator</t>
  </si>
  <si>
    <t>scripts/quantitative/build_spreadsheets.py</t>
  </si>
  <si>
    <t>Workbook path</t>
  </si>
  <si>
    <t>1 · Measure the stipulated obligation →</t>
  </si>
  <si>
    <t>2 · Allocate extraction and roll the liability →</t>
  </si>
  <si>
    <t>Probability-weighted retirement cash flows</t>
  </si>
  <si>
    <t>The legal-obligation premise is supplied before this measurement begins</t>
  </si>
  <si>
    <t>Scenario</t>
  </si>
  <si>
    <t>Cash flow</t>
  </si>
  <si>
    <t>Probability</t>
  </si>
  <si>
    <t>Weighted cash flow</t>
  </si>
  <si>
    <t>Base Case</t>
  </si>
  <si>
    <t>High Case</t>
  </si>
  <si>
    <t>Total / expected cash flow</t>
  </si>
  <si>
    <t>Years to settlement</t>
  </si>
  <si>
    <t>Discount rate</t>
  </si>
  <si>
    <t>Initial ARO</t>
  </si>
  <si>
    <t>Probability check</t>
  </si>
  <si>
    <t>What this does not prove</t>
  </si>
  <si>
    <t>The formula does not establish law, an obligating event, engineering scope, scenario completeness, timing, or rate selection.</t>
  </si>
  <si>
    <t>Depletable base, unit allocation, and ARO rollforward</t>
  </si>
  <si>
    <t>Extraction assigns cost; sale determines inventory versus expense</t>
  </si>
  <si>
    <t>Input or measure</t>
  </si>
  <si>
    <t>Amount / units</t>
  </si>
  <si>
    <t>Formula role</t>
  </si>
  <si>
    <t>Control note</t>
  </si>
  <si>
    <t>Mineral Rights</t>
  </si>
  <si>
    <t>Resource cost</t>
  </si>
  <si>
    <t>Development</t>
  </si>
  <si>
    <t>Asset retirement cost</t>
  </si>
  <si>
    <t>Residual value</t>
  </si>
  <si>
    <t>Depletable base</t>
  </si>
  <si>
    <t>Recoverable units</t>
  </si>
  <si>
    <t>Depletion per unit</t>
  </si>
  <si>
    <t>Units extracted</t>
  </si>
  <si>
    <t>Units sold</t>
  </si>
  <si>
    <t>Ending inventory units</t>
  </si>
  <si>
    <t>Extraction depletion</t>
  </si>
  <si>
    <t>Depletion expense</t>
  </si>
  <si>
    <t>Depletion in ending inventory</t>
  </si>
  <si>
    <t>Ending resource carrying amount</t>
  </si>
  <si>
    <t>Liability rollforward</t>
  </si>
  <si>
    <t>Opening ARO</t>
  </si>
  <si>
    <t>Accretion periods</t>
  </si>
  <si>
    <t>ARO after accretion</t>
  </si>
  <si>
    <t>Cumulative accretion</t>
  </si>
  <si>
    <t>Unit check</t>
  </si>
  <si>
    <t>Depletion allocation check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</si>
</sst>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.0%;[Red](0.0%);&quot;—&quot;"/>
    <numFmt numFmtId="166" formatCode="0;[Red](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  <font>
      <b/>
      <sz val="9"/>
      <color rgb="FFFFFFFF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  <fill>
      <patternFill patternType="solid">
        <fgColor rgb="FF315F59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0" fontId="3" fillId="0" borderId="2" xfId="0" applyFont="1" applyBorder="1" applyAlignment="1">
      <alignment vertical="center"/>
    </xf>
    <xf numFmtId="165" fontId="4" fillId="8" borderId="2" xfId="0" applyNumberFormat="1" applyFont="1" applyFill="1" applyBorder="1" applyAlignment="1">
      <alignment horizontal="right"/>
    </xf>
    <xf numFmtId="164" fontId="3" fillId="9" borderId="6" xfId="0" applyNumberFormat="1" applyFont="1" applyFill="1" applyBorder="1" applyAlignment="1">
      <alignment horizontal="right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0" fontId="6" fillId="10" borderId="7" xfId="0" applyFont="1" applyFill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7" fillId="11" borderId="0" xfId="0" applyFont="1" applyFill="1" applyAlignment="1">
      <alignment horizontal="left" vertical="center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4"/>
  <sheetViews>
    <sheetView showGridLines="0" tabSelected="1" workbookViewId="0"/>
  </sheetViews>
  <sheetFormatPr defaultRowHeight="15"/>
  <cols>
    <col min="1" max="1" width="25.7109375" customWidth="1"/>
    <col min="2" max="2" width="78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>
      <c r="A4" s="3" t="s">
        <v>2</v>
      </c>
      <c r="B4" s="4" t="s">
        <v>3</v>
      </c>
    </row>
    <row r="6" spans="1:2" ht="42" customHeight="1">
      <c r="A6" s="3" t="s">
        <v>4</v>
      </c>
      <c r="B6" s="4" t="s">
        <v>5</v>
      </c>
    </row>
    <row r="8" spans="1:2">
      <c r="A8" s="3" t="s">
        <v>6</v>
      </c>
      <c r="B8" s="4" t="s">
        <v>7</v>
      </c>
    </row>
    <row r="9" spans="1:2">
      <c r="A9" s="3" t="s">
        <v>8</v>
      </c>
      <c r="B9" s="4" t="s">
        <v>9</v>
      </c>
    </row>
    <row r="10" spans="1:2">
      <c r="A10" s="3" t="s">
        <v>10</v>
      </c>
      <c r="B10" s="4" t="s">
        <v>11</v>
      </c>
    </row>
    <row r="13" spans="1:2">
      <c r="A13" s="3" t="s">
        <v>12</v>
      </c>
      <c r="B13" s="5" t="s">
        <v>13</v>
      </c>
    </row>
    <row r="14" spans="1:2">
      <c r="B14" s="5" t="s">
        <v>14</v>
      </c>
    </row>
  </sheetData>
  <mergeCells count="2">
    <mergeCell ref="A1:B1"/>
    <mergeCell ref="A2:B2"/>
  </mergeCells>
  <hyperlinks>
    <hyperlink ref="B13" location="'ARO measurement'!A1" display="1 · Measure the stipulated obligation →"/>
    <hyperlink ref="B14" location="'Depletion &amp; rollforward'!A1" display="2 · Allocate extraction and roll the liability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16"/>
  <sheetViews>
    <sheetView showGridLines="0" zoomScale="95" zoomScaleNormal="95" workbookViewId="0"/>
  </sheetViews>
  <sheetFormatPr defaultRowHeight="15"/>
  <cols>
    <col min="1" max="1" width="28.7109375" customWidth="1"/>
    <col min="2" max="4" width="19.7109375" customWidth="1"/>
  </cols>
  <sheetData>
    <row r="1" spans="1:4" ht="30" customHeight="1">
      <c r="A1" s="1" t="s">
        <v>15</v>
      </c>
      <c r="B1" s="1"/>
      <c r="C1" s="1"/>
      <c r="D1" s="1"/>
    </row>
    <row r="2" spans="1:4" ht="21" customHeight="1">
      <c r="A2" s="2" t="s">
        <v>16</v>
      </c>
      <c r="B2" s="2"/>
      <c r="C2" s="2"/>
      <c r="D2" s="2"/>
    </row>
    <row r="3" spans="1:4">
      <c r="A3" s="6" t="s">
        <v>17</v>
      </c>
      <c r="B3" s="6" t="s">
        <v>18</v>
      </c>
      <c r="C3" s="6" t="s">
        <v>19</v>
      </c>
      <c r="D3" s="6" t="s">
        <v>20</v>
      </c>
    </row>
    <row r="4" spans="1:4">
      <c r="A4" s="7" t="s">
        <v>21</v>
      </c>
      <c r="B4" s="8">
        <v>400000</v>
      </c>
      <c r="C4" s="9">
        <v>0.7</v>
      </c>
      <c r="D4" s="10">
        <f>B4*C4</f>
        <v>280000.0</v>
      </c>
    </row>
    <row r="5" spans="1:4">
      <c r="A5" s="7" t="s">
        <v>22</v>
      </c>
      <c r="B5" s="8">
        <v>520000</v>
      </c>
      <c r="C5" s="9">
        <v>0.3</v>
      </c>
      <c r="D5" s="10">
        <f>B5*C5</f>
        <v>156000.0</v>
      </c>
    </row>
    <row r="6" spans="1:4">
      <c r="A6" s="11" t="s">
        <v>23</v>
      </c>
      <c r="C6" s="12">
        <f>SUM(C4:C5)</f>
        <v>1.0</v>
      </c>
      <c r="D6" s="13">
        <f>SUM(D4:D5)</f>
        <v>436000.0</v>
      </c>
    </row>
    <row r="8" spans="1:4">
      <c r="A8" s="7" t="s">
        <v>24</v>
      </c>
      <c r="B8" s="14">
        <v>5</v>
      </c>
    </row>
    <row r="9" spans="1:4">
      <c r="A9" s="7" t="s">
        <v>25</v>
      </c>
      <c r="B9" s="9">
        <v>0.06</v>
      </c>
    </row>
    <row r="10" spans="1:4">
      <c r="A10" s="11" t="s">
        <v>26</v>
      </c>
      <c r="B10" s="13">
        <f>D6/(1+B9)^B8</f>
        <v>325804.56336960086</v>
      </c>
    </row>
    <row r="12" spans="1:4">
      <c r="A12" s="15" t="s">
        <v>27</v>
      </c>
      <c r="B12" s="15" t="str">
        <f>IF(ABS(C6-1)&lt;0.000000001,"PASS","CHECK")</f>
        <v>PASS</v>
      </c>
    </row>
    <row r="14" spans="1:4">
      <c r="A14" s="3" t="s">
        <v>28</v>
      </c>
      <c r="B14" s="4" t="s">
        <v>29</v>
      </c>
      <c r="C14" s="4"/>
      <c r="D14" s="4"/>
    </row>
    <row r="15" spans="1:4">
      <c r="B15" s="4"/>
      <c r="C15" s="4"/>
      <c r="D15" s="4"/>
    </row>
    <row r="16" spans="1:4">
      <c r="B16" s="4"/>
      <c r="C16" s="4"/>
      <c r="D16" s="4"/>
    </row>
  </sheetData>
  <mergeCells count="3">
    <mergeCell ref="A1:D1"/>
    <mergeCell ref="A2:D2"/>
    <mergeCell ref="B14:D16"/>
  </mergeCells>
  <conditionalFormatting sqref="B12">
    <cfRule type="containsText" dxfId="0" priority="1" operator="containsText" text="PASS">
      <formula>NOT(ISERROR(SEARCH("PASS",B12)))</formula>
    </cfRule>
    <cfRule type="containsText" dxfId="1" priority="2" operator="containsText" text="CHECK">
      <formula>NOT(ISERROR(SEARCH("CHECK",B12)))</formula>
    </cfRule>
  </conditionalFormatting>
  <dataValidations count="6">
    <dataValidation type="decimal" operator="greaterThanOrEqual" allowBlank="1" showInputMessage="1" showErrorMessage="1" sqref="B4">
      <formula1>0</formula1>
    </dataValidation>
    <dataValidation type="decimal" operator="greaterThanOrEqual" allowBlank="1" showInputMessage="1" showErrorMessage="1" sqref="B5">
      <formula1>0</formula1>
    </dataValidation>
    <dataValidation type="decimal" allowBlank="1" showInputMessage="1" showErrorMessage="1" sqref="C4">
      <formula1>0</formula1>
      <formula2>1</formula2>
    </dataValidation>
    <dataValidation type="decimal" allowBlank="1" showInputMessage="1" showErrorMessage="1" sqref="C5">
      <formula1>0</formula1>
      <formula2>1</formula2>
    </dataValidation>
    <dataValidation type="decimal" allowBlank="1" showInputMessage="1" showErrorMessage="1" sqref="B9">
      <formula1>0</formula1>
      <formula2>1</formula2>
    </dataValidation>
    <dataValidation type="whole" operator="greaterThan" allowBlank="1" showInputMessage="1" showErrorMessage="1" sqref="B8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27"/>
  <sheetViews>
    <sheetView showGridLines="0" zoomScale="95" zoomScaleNormal="95" workbookViewId="0"/>
  </sheetViews>
  <sheetFormatPr defaultRowHeight="15"/>
  <cols>
    <col min="1" max="1" width="31.7109375" customWidth="1"/>
    <col min="2" max="4" width="20.7109375" customWidth="1"/>
  </cols>
  <sheetData>
    <row r="1" spans="1:4" ht="30" customHeight="1">
      <c r="A1" s="1" t="s">
        <v>30</v>
      </c>
      <c r="B1" s="1"/>
      <c r="C1" s="1"/>
      <c r="D1" s="1"/>
    </row>
    <row r="2" spans="1:4" ht="21" customHeight="1">
      <c r="A2" s="2" t="s">
        <v>31</v>
      </c>
      <c r="B2" s="2"/>
      <c r="C2" s="2"/>
      <c r="D2" s="2"/>
    </row>
    <row r="3" spans="1:4">
      <c r="A3" s="6" t="s">
        <v>32</v>
      </c>
      <c r="B3" s="6" t="s">
        <v>33</v>
      </c>
      <c r="C3" s="6" t="s">
        <v>34</v>
      </c>
      <c r="D3" s="6" t="s">
        <v>35</v>
      </c>
    </row>
    <row r="4" spans="1:4">
      <c r="A4" s="7" t="s">
        <v>36</v>
      </c>
      <c r="B4" s="8">
        <v>1200000</v>
      </c>
      <c r="C4" s="7" t="s">
        <v>37</v>
      </c>
    </row>
    <row r="5" spans="1:4">
      <c r="A5" s="7" t="s">
        <v>38</v>
      </c>
      <c r="B5" s="8">
        <v>400000</v>
      </c>
      <c r="C5" s="7" t="s">
        <v>37</v>
      </c>
    </row>
    <row r="6" spans="1:4">
      <c r="A6" s="7" t="s">
        <v>39</v>
      </c>
      <c r="B6" s="10">
        <f>'ARO measurement'!B10</f>
        <v>325804.56336960086</v>
      </c>
    </row>
    <row r="7" spans="1:4">
      <c r="A7" s="7" t="s">
        <v>40</v>
      </c>
      <c r="B7" s="8">
        <v>100000</v>
      </c>
    </row>
    <row r="8" spans="1:4">
      <c r="A8" s="11" t="s">
        <v>41</v>
      </c>
      <c r="B8" s="13">
        <f>SUM(B4:B6)-B7</f>
        <v>1825804.5633696008</v>
      </c>
    </row>
    <row r="9" spans="1:4">
      <c r="A9" s="7" t="s">
        <v>42</v>
      </c>
      <c r="B9" s="14">
        <v>900000</v>
      </c>
    </row>
    <row r="10" spans="1:4">
      <c r="A10" s="11" t="s">
        <v>43</v>
      </c>
      <c r="B10" s="10">
        <f>B8/B9</f>
        <v>2.0286717370773344</v>
      </c>
    </row>
    <row r="12" spans="1:4">
      <c r="A12" s="7" t="s">
        <v>44</v>
      </c>
      <c r="B12" s="14">
        <v>120000</v>
      </c>
    </row>
    <row r="13" spans="1:4">
      <c r="A13" s="7" t="s">
        <v>45</v>
      </c>
      <c r="B13" s="14">
        <v>95000</v>
      </c>
    </row>
    <row r="14" spans="1:4">
      <c r="A14" s="7" t="s">
        <v>46</v>
      </c>
      <c r="B14" s="16">
        <f>B12-B13</f>
        <v>25000.0</v>
      </c>
    </row>
    <row r="15" spans="1:4">
      <c r="A15" s="11" t="s">
        <v>47</v>
      </c>
      <c r="B15" s="10">
        <f>B12*B10</f>
        <v>243440.60844928012</v>
      </c>
    </row>
    <row r="16" spans="1:4">
      <c r="A16" s="7" t="s">
        <v>48</v>
      </c>
      <c r="B16" s="10">
        <f>B13*B10</f>
        <v>192723.81502234677</v>
      </c>
    </row>
    <row r="17" spans="1:4">
      <c r="A17" s="7" t="s">
        <v>49</v>
      </c>
      <c r="B17" s="10">
        <f>B14*B10</f>
        <v>50716.79342693336</v>
      </c>
    </row>
    <row r="18" spans="1:4">
      <c r="A18" s="11" t="s">
        <v>50</v>
      </c>
      <c r="B18" s="13">
        <f>SUM(B4:B6)-B15</f>
        <v>1682363.9549203208</v>
      </c>
    </row>
    <row r="20" spans="1:4">
      <c r="A20" s="17" t="s">
        <v>51</v>
      </c>
      <c r="B20" s="17"/>
      <c r="C20" s="17"/>
      <c r="D20" s="17"/>
    </row>
    <row r="21" spans="1:4">
      <c r="A21" s="7" t="s">
        <v>52</v>
      </c>
      <c r="B21" s="10">
        <f>'ARO measurement'!B10</f>
        <v>325804.56336960086</v>
      </c>
    </row>
    <row r="22" spans="1:4">
      <c r="A22" s="7" t="s">
        <v>53</v>
      </c>
      <c r="B22" s="14">
        <v>1</v>
      </c>
    </row>
    <row r="23" spans="1:4">
      <c r="A23" s="11" t="s">
        <v>54</v>
      </c>
      <c r="B23" s="13">
        <f>B21*(1+'ARO measurement'!B9)^B22</f>
        <v>345352.8371717769</v>
      </c>
    </row>
    <row r="24" spans="1:4">
      <c r="A24" s="7" t="s">
        <v>55</v>
      </c>
      <c r="B24" s="10">
        <f>B23-B21</f>
        <v>19548.27380217606</v>
      </c>
    </row>
    <row r="26" spans="1:4">
      <c r="A26" s="15" t="s">
        <v>56</v>
      </c>
      <c r="B26" s="15" t="str">
        <f>IF(ABS(B13+B14-B12)&lt;0.000001,"PASS","CHECK")</f>
        <v>PASS</v>
      </c>
    </row>
    <row r="27" spans="1:4">
      <c r="A27" s="15" t="s">
        <v>57</v>
      </c>
      <c r="B27" s="15" t="str">
        <f>IF(ABS(B16+B17-B15)&lt;0.01,"PASS","CHECK")</f>
        <v>PASS</v>
      </c>
    </row>
  </sheetData>
  <mergeCells count="3">
    <mergeCell ref="A1:D1"/>
    <mergeCell ref="A2:D2"/>
    <mergeCell ref="A20:D20"/>
  </mergeCells>
  <conditionalFormatting sqref="B26:B27">
    <cfRule type="containsText" dxfId="0" priority="1" operator="containsText" text="PASS">
      <formula>NOT(ISERROR(SEARCH("PASS",B26)))</formula>
    </cfRule>
    <cfRule type="containsText" dxfId="1" priority="2" operator="containsText" text="CHECK">
      <formula>NOT(ISERROR(SEARCH("CHECK",B26)))</formula>
    </cfRule>
  </conditionalFormatting>
  <dataValidations count="7">
    <dataValidation type="decimal" operator="greaterThanOrEqual" allowBlank="1" showInputMessage="1" showErrorMessage="1" sqref="B4">
      <formula1>0</formula1>
    </dataValidation>
    <dataValidation type="decimal" operator="greaterThanOrEqual" allowBlank="1" showInputMessage="1" showErrorMessage="1" sqref="B5">
      <formula1>0</formula1>
    </dataValidation>
    <dataValidation type="decimal" operator="greaterThanOrEqual" allowBlank="1" showInputMessage="1" showErrorMessage="1" sqref="B7">
      <formula1>0</formula1>
    </dataValidation>
    <dataValidation type="whole" operator="greaterThanOrEqual" allowBlank="1" showInputMessage="1" showErrorMessage="1" sqref="B9">
      <formula1>0</formula1>
    </dataValidation>
    <dataValidation type="whole" operator="greaterThanOrEqual" allowBlank="1" showInputMessage="1" showErrorMessage="1" sqref="B12">
      <formula1>0</formula1>
    </dataValidation>
    <dataValidation type="whole" allowBlank="1" showInputMessage="1" showErrorMessage="1" prompt="Units sold cannot exceed units extracted." sqref="B13">
      <formula1>0</formula1>
      <formula2>B12</formula2>
    </dataValidation>
    <dataValidation type="whole" operator="greaterThanOrEqual" allowBlank="1" showInputMessage="1" showErrorMessage="1" sqref="B22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Read me</vt:lpstr>
      <vt:lpstr>ARO measurement</vt:lpstr>
      <vt:lpstr>Depletion &amp; rollforward</vt:lpstr>
      <vt:lpstr>'ARO measurement'!Print_Area</vt:lpstr>
      <vt:lpstr>'Depletion &amp; rollforward'!Print_Area</vt:lpstr>
      <vt:lpstr>'Read me'!Print_Area</vt:lpstr>
      <vt:lpstr>'Depletion &amp; rollforward'!Print_Titles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 resource, depletion, and retirement-obligation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